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0" windowWidth="38160" windowHeight="19660" activeTab="2"/>
  </bookViews>
  <sheets>
    <sheet name="Record" sheetId="1" r:id="rId1"/>
    <sheet name="Totals" sheetId="2" state="hidden" r:id="rId2"/>
    <sheet name="Option Calculator" sheetId="3" r:id="rId3"/>
  </sheets>
  <definedNames/>
  <calcPr fullCalcOnLoad="1"/>
</workbook>
</file>

<file path=xl/sharedStrings.xml><?xml version="1.0" encoding="utf-8"?>
<sst xmlns="http://schemas.openxmlformats.org/spreadsheetml/2006/main" count="230" uniqueCount="97">
  <si>
    <t>BIDDER</t>
  </si>
  <si>
    <t>BASE BID</t>
  </si>
  <si>
    <t>Alt Bid A1:</t>
  </si>
  <si>
    <t>Aux Gym</t>
  </si>
  <si>
    <t xml:space="preserve">Alt Bid A2: </t>
  </si>
  <si>
    <t>Alt Bid A3:</t>
  </si>
  <si>
    <t>Commons Side Curtain</t>
  </si>
  <si>
    <t>Indoor Batting Cages</t>
  </si>
  <si>
    <t>Gym Bleachers</t>
  </si>
  <si>
    <t>Alt Bid A4b:</t>
  </si>
  <si>
    <t>Alt Bid A4a:</t>
  </si>
  <si>
    <t>Theater Seating</t>
  </si>
  <si>
    <t>Alt Bid A5:</t>
  </si>
  <si>
    <t>SS Counters</t>
  </si>
  <si>
    <t>Alt Bid M1:</t>
  </si>
  <si>
    <t>Alt Bid S1:</t>
  </si>
  <si>
    <t>Practice Fields</t>
  </si>
  <si>
    <t>Alt Bid S2:</t>
  </si>
  <si>
    <t>Sythetic Football Field</t>
  </si>
  <si>
    <t>Alt Bid S3:</t>
  </si>
  <si>
    <t>Ext. Batting Cages (no cover)</t>
  </si>
  <si>
    <t>Alt Bid S4:</t>
  </si>
  <si>
    <t>Covered Ext. Batting Cages</t>
  </si>
  <si>
    <t>Alt Bid S5:</t>
  </si>
  <si>
    <t xml:space="preserve">Cross Country Path </t>
  </si>
  <si>
    <t>Alt Bid E1:</t>
  </si>
  <si>
    <t>Theatrical Lighting System</t>
  </si>
  <si>
    <t>Excavate Unsuitable Soil</t>
  </si>
  <si>
    <t>Import Structural Fill</t>
  </si>
  <si>
    <t>Import Ballast</t>
  </si>
  <si>
    <t>Import Quarry Spalls</t>
  </si>
  <si>
    <t>Geofabric</t>
  </si>
  <si>
    <t>SUBS</t>
  </si>
  <si>
    <t>HVAC</t>
  </si>
  <si>
    <t>Plumbing</t>
  </si>
  <si>
    <t>Electrical</t>
  </si>
  <si>
    <t>Absher</t>
  </si>
  <si>
    <t>Skanska</t>
  </si>
  <si>
    <t>Walsh</t>
  </si>
  <si>
    <t>Porter Brothers</t>
  </si>
  <si>
    <t>Todd</t>
  </si>
  <si>
    <t>Bershauer Phillips</t>
  </si>
  <si>
    <t>Tripplet Wellman</t>
  </si>
  <si>
    <t>Emerick</t>
  </si>
  <si>
    <t>ALTERNATE BIDS</t>
  </si>
  <si>
    <t>2,000 cy Unit Price 1</t>
  </si>
  <si>
    <t>2,000 cy Unit Price 2</t>
  </si>
  <si>
    <t>2,000 cy Unit Price 3</t>
  </si>
  <si>
    <t>2,000 cy Unit Price 4</t>
  </si>
  <si>
    <t>500 sf Unit Price 5</t>
  </si>
  <si>
    <t>Unit Price 1:</t>
  </si>
  <si>
    <t>Allowance 1:</t>
  </si>
  <si>
    <t>Unit Price 2:</t>
  </si>
  <si>
    <t>Allowance 2:</t>
  </si>
  <si>
    <t>Unit Price 3:</t>
  </si>
  <si>
    <t>Allowance 3:</t>
  </si>
  <si>
    <t>Unit Price 4:</t>
  </si>
  <si>
    <t>Allowance 4:</t>
  </si>
  <si>
    <t>Unit Price 5:</t>
  </si>
  <si>
    <t>Allowance 5:</t>
  </si>
  <si>
    <t>Addendum 1-3 Acknowledged</t>
  </si>
  <si>
    <t>Bid Form Signed</t>
  </si>
  <si>
    <t>Bid Bond Enclosed</t>
  </si>
  <si>
    <t>Ground Source Heating</t>
  </si>
  <si>
    <t>MISCELLANEOUS</t>
  </si>
  <si>
    <t>Accounting Cost Items Provided</t>
  </si>
  <si>
    <t>Trench Safety Cost Identified</t>
  </si>
  <si>
    <t>COMBINATIONS</t>
  </si>
  <si>
    <t>Base + turf only</t>
  </si>
  <si>
    <t>Base + Aux + Geo + turf + practice</t>
  </si>
  <si>
    <t>Base + Aux gym + Geothermal</t>
  </si>
  <si>
    <t>Base + Aux gym + Geo + turf</t>
  </si>
  <si>
    <t>Base + Geothermal only</t>
  </si>
  <si>
    <t>Base + all alternates</t>
  </si>
  <si>
    <t>Base + Aux gym only</t>
  </si>
  <si>
    <t>Base + Aux gym + sythetic turf</t>
  </si>
  <si>
    <t>Total all Alternates:</t>
  </si>
  <si>
    <t>Estimate</t>
  </si>
  <si>
    <t>MACC</t>
  </si>
  <si>
    <t>Less Phase 1</t>
  </si>
  <si>
    <t>Phase 2 MACC</t>
  </si>
  <si>
    <t>UNIT PRICES AND ALLOWANCES</t>
  </si>
  <si>
    <t>Available for Alts</t>
  </si>
  <si>
    <t>Y</t>
  </si>
  <si>
    <t>Eagle Harbor</t>
  </si>
  <si>
    <t>Advanced Electrical</t>
  </si>
  <si>
    <t>Betschart</t>
  </si>
  <si>
    <t>Fare</t>
  </si>
  <si>
    <t>Base + Aux +Curtain + Pract. Fields</t>
  </si>
  <si>
    <t>Base + Indoor B.Cage + Curtain + Pract Fields</t>
  </si>
  <si>
    <t>Base + Aux +Curtain + Pract. Fields + Path</t>
  </si>
  <si>
    <t>Base + Indoor B.Cage + Curtain + Pract Fields + Path</t>
  </si>
  <si>
    <t>Total of Selected Alternates</t>
  </si>
  <si>
    <t>Accept enter 1,  not enter 0</t>
  </si>
  <si>
    <t>Sales Tax on Selected Alternates</t>
  </si>
  <si>
    <t xml:space="preserve">Total ofBase +  Selected Alternates </t>
  </si>
  <si>
    <t>Total of Base, + Selected Alternates with Sales Tax.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</si>
</sst>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</numFmts>
  <fonts count="4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4" fontId="0" fillId="0" borderId="14" xfId="44" applyFont="1" applyBorder="1" applyAlignment="1">
      <alignment/>
    </xf>
    <xf numFmtId="44" fontId="0" fillId="0" borderId="28" xfId="44" applyFont="1" applyBorder="1" applyAlignment="1">
      <alignment/>
    </xf>
    <xf numFmtId="44" fontId="0" fillId="0" borderId="15" xfId="44" applyFont="1" applyBorder="1" applyAlignment="1">
      <alignment/>
    </xf>
    <xf numFmtId="44" fontId="0" fillId="0" borderId="29" xfId="44" applyFont="1" applyBorder="1" applyAlignment="1">
      <alignment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4" fontId="0" fillId="0" borderId="35" xfId="44" applyFont="1" applyBorder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44" fontId="0" fillId="0" borderId="31" xfId="0" applyNumberFormat="1" applyBorder="1" applyAlignment="1">
      <alignment/>
    </xf>
    <xf numFmtId="0" fontId="0" fillId="0" borderId="0" xfId="0" applyAlignment="1" quotePrefix="1">
      <alignment/>
    </xf>
    <xf numFmtId="0" fontId="0" fillId="33" borderId="14" xfId="0" applyFill="1" applyBorder="1" applyAlignment="1">
      <alignment/>
    </xf>
    <xf numFmtId="0" fontId="0" fillId="33" borderId="28" xfId="0" applyFill="1" applyBorder="1" applyAlignment="1">
      <alignment/>
    </xf>
    <xf numFmtId="44" fontId="0" fillId="0" borderId="31" xfId="44" applyFont="1" applyBorder="1" applyAlignment="1">
      <alignment/>
    </xf>
    <xf numFmtId="44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30" xfId="0" applyFill="1" applyBorder="1" applyAlignment="1">
      <alignment/>
    </xf>
    <xf numFmtId="44" fontId="0" fillId="0" borderId="28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2">
      <selection activeCell="A5" sqref="A5:I20"/>
    </sheetView>
  </sheetViews>
  <sheetFormatPr defaultColWidth="8.8515625" defaultRowHeight="15"/>
  <cols>
    <col min="1" max="1" width="4.28125" style="0" customWidth="1"/>
    <col min="2" max="2" width="13.140625" style="0" customWidth="1"/>
    <col min="3" max="3" width="28.421875" style="0" customWidth="1"/>
    <col min="4" max="4" width="28.421875" style="0" hidden="1" customWidth="1"/>
    <col min="5" max="7" width="25.7109375" style="0" customWidth="1"/>
    <col min="8" max="8" width="25.7109375" style="0" hidden="1" customWidth="1"/>
    <col min="9" max="9" width="25.7109375" style="0" customWidth="1"/>
    <col min="10" max="12" width="25.7109375" style="0" hidden="1" customWidth="1"/>
  </cols>
  <sheetData>
    <row r="1" spans="1:13" s="1" customFormat="1" ht="18">
      <c r="A1" s="33" t="s">
        <v>0</v>
      </c>
      <c r="B1" s="14"/>
      <c r="C1" s="15"/>
      <c r="D1" s="31" t="s">
        <v>77</v>
      </c>
      <c r="E1" s="31" t="s">
        <v>36</v>
      </c>
      <c r="F1" s="31" t="s">
        <v>37</v>
      </c>
      <c r="G1" s="31" t="s">
        <v>38</v>
      </c>
      <c r="H1" s="31" t="s">
        <v>39</v>
      </c>
      <c r="I1" s="31" t="s">
        <v>40</v>
      </c>
      <c r="J1" s="31" t="s">
        <v>41</v>
      </c>
      <c r="K1" s="31" t="s">
        <v>42</v>
      </c>
      <c r="L1" s="32" t="s">
        <v>43</v>
      </c>
      <c r="M1" s="2"/>
    </row>
    <row r="2" spans="1:12" ht="13.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6"/>
    </row>
    <row r="3" spans="1:12" ht="13.5">
      <c r="A3" s="12" t="s">
        <v>60</v>
      </c>
      <c r="B3" s="11"/>
      <c r="C3" s="17"/>
      <c r="D3" s="17"/>
      <c r="E3" s="39" t="s">
        <v>83</v>
      </c>
      <c r="F3" s="39" t="s">
        <v>83</v>
      </c>
      <c r="G3" s="39" t="s">
        <v>83</v>
      </c>
      <c r="H3" s="39"/>
      <c r="I3" s="39" t="s">
        <v>83</v>
      </c>
      <c r="J3" s="7"/>
      <c r="K3" s="7"/>
      <c r="L3" s="8"/>
    </row>
    <row r="4" spans="1:12" ht="13.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6"/>
    </row>
    <row r="5" spans="1:12" ht="30" customHeight="1">
      <c r="A5" s="12" t="s">
        <v>1</v>
      </c>
      <c r="B5" s="13"/>
      <c r="C5" s="13"/>
      <c r="D5" s="27">
        <v>42369606</v>
      </c>
      <c r="E5" s="27">
        <v>44070000</v>
      </c>
      <c r="F5" s="27">
        <v>42300000</v>
      </c>
      <c r="G5" s="27">
        <v>43487000</v>
      </c>
      <c r="H5" s="27"/>
      <c r="I5" s="27">
        <v>42900000</v>
      </c>
      <c r="J5" s="27"/>
      <c r="K5" s="27"/>
      <c r="L5" s="29"/>
    </row>
    <row r="6" spans="1:12" ht="13.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6"/>
    </row>
    <row r="7" spans="1:12" ht="30" customHeight="1">
      <c r="A7" s="6" t="s">
        <v>44</v>
      </c>
      <c r="B7" s="17"/>
      <c r="C7" s="11"/>
      <c r="D7" s="27"/>
      <c r="E7" s="27"/>
      <c r="F7" s="27"/>
      <c r="G7" s="27"/>
      <c r="H7" s="27"/>
      <c r="I7" s="27"/>
      <c r="J7" s="27"/>
      <c r="K7" s="27"/>
      <c r="L7" s="29"/>
    </row>
    <row r="8" spans="1:12" ht="22.5" customHeight="1">
      <c r="A8" s="19"/>
      <c r="B8" s="23" t="s">
        <v>2</v>
      </c>
      <c r="C8" s="24" t="s">
        <v>3</v>
      </c>
      <c r="D8" s="27">
        <v>939780</v>
      </c>
      <c r="E8" s="28">
        <v>1160000</v>
      </c>
      <c r="F8" s="28">
        <v>1036000</v>
      </c>
      <c r="G8" s="28">
        <v>857000</v>
      </c>
      <c r="H8" s="28"/>
      <c r="I8" s="28">
        <v>1065000</v>
      </c>
      <c r="J8" s="27"/>
      <c r="K8" s="28"/>
      <c r="L8" s="30"/>
    </row>
    <row r="9" spans="1:12" ht="22.5" customHeight="1">
      <c r="A9" s="19"/>
      <c r="B9" s="23" t="s">
        <v>4</v>
      </c>
      <c r="C9" s="24" t="s">
        <v>7</v>
      </c>
      <c r="D9" s="27">
        <v>9146</v>
      </c>
      <c r="E9" s="28">
        <v>54000</v>
      </c>
      <c r="F9" s="28">
        <v>36000</v>
      </c>
      <c r="G9" s="28">
        <v>16000</v>
      </c>
      <c r="H9" s="28"/>
      <c r="I9" s="28">
        <v>20000</v>
      </c>
      <c r="J9" s="27"/>
      <c r="K9" s="28"/>
      <c r="L9" s="30"/>
    </row>
    <row r="10" spans="1:12" ht="22.5" customHeight="1">
      <c r="A10" s="19"/>
      <c r="B10" s="23" t="s">
        <v>5</v>
      </c>
      <c r="C10" s="24" t="s">
        <v>6</v>
      </c>
      <c r="D10" s="27">
        <v>43039</v>
      </c>
      <c r="E10" s="28">
        <v>27000</v>
      </c>
      <c r="F10" s="28">
        <v>27000</v>
      </c>
      <c r="G10" s="28">
        <v>26038</v>
      </c>
      <c r="H10" s="28"/>
      <c r="I10" s="28">
        <v>27000</v>
      </c>
      <c r="J10" s="27"/>
      <c r="K10" s="28"/>
      <c r="L10" s="30"/>
    </row>
    <row r="11" spans="1:12" ht="22.5" customHeight="1">
      <c r="A11" s="19"/>
      <c r="B11" s="23" t="s">
        <v>10</v>
      </c>
      <c r="C11" s="24" t="s">
        <v>8</v>
      </c>
      <c r="D11" s="27">
        <v>-72460</v>
      </c>
      <c r="E11" s="28">
        <v>10600</v>
      </c>
      <c r="F11" s="28">
        <v>15000</v>
      </c>
      <c r="G11" s="28">
        <v>10000</v>
      </c>
      <c r="H11" s="28"/>
      <c r="I11" s="28">
        <v>12000</v>
      </c>
      <c r="J11" s="27"/>
      <c r="K11" s="28"/>
      <c r="L11" s="30"/>
    </row>
    <row r="12" spans="1:12" ht="22.5" customHeight="1">
      <c r="A12" s="19"/>
      <c r="B12" s="23" t="s">
        <v>9</v>
      </c>
      <c r="C12" s="24" t="s">
        <v>11</v>
      </c>
      <c r="D12" s="27">
        <v>84195</v>
      </c>
      <c r="E12" s="28">
        <v>17600</v>
      </c>
      <c r="F12" s="28">
        <v>21000</v>
      </c>
      <c r="G12" s="28">
        <v>18000</v>
      </c>
      <c r="H12" s="28"/>
      <c r="I12" s="28">
        <v>18000</v>
      </c>
      <c r="J12" s="27"/>
      <c r="K12" s="28"/>
      <c r="L12" s="30"/>
    </row>
    <row r="13" spans="1:12" ht="22.5" customHeight="1">
      <c r="A13" s="19"/>
      <c r="B13" s="23" t="s">
        <v>12</v>
      </c>
      <c r="C13" s="24" t="s">
        <v>13</v>
      </c>
      <c r="D13" s="27">
        <v>45000</v>
      </c>
      <c r="E13" s="28">
        <v>26700</v>
      </c>
      <c r="F13" s="28">
        <v>27000</v>
      </c>
      <c r="G13" s="28">
        <v>27000</v>
      </c>
      <c r="H13" s="28"/>
      <c r="I13" s="28">
        <v>25000</v>
      </c>
      <c r="J13" s="27"/>
      <c r="K13" s="28"/>
      <c r="L13" s="30"/>
    </row>
    <row r="14" spans="1:12" ht="22.5" customHeight="1">
      <c r="A14" s="19"/>
      <c r="B14" s="23" t="s">
        <v>14</v>
      </c>
      <c r="C14" s="24" t="s">
        <v>63</v>
      </c>
      <c r="D14" s="27">
        <v>634829</v>
      </c>
      <c r="E14" s="28">
        <v>1273000</v>
      </c>
      <c r="F14" s="28">
        <v>1233000</v>
      </c>
      <c r="G14" s="28">
        <v>1297000</v>
      </c>
      <c r="H14" s="28"/>
      <c r="I14" s="28">
        <v>1300000</v>
      </c>
      <c r="J14" s="27"/>
      <c r="K14" s="28"/>
      <c r="L14" s="30"/>
    </row>
    <row r="15" spans="1:12" ht="22.5" customHeight="1">
      <c r="A15" s="19"/>
      <c r="B15" s="23" t="s">
        <v>15</v>
      </c>
      <c r="C15" s="24" t="s">
        <v>16</v>
      </c>
      <c r="D15" s="27">
        <v>260231</v>
      </c>
      <c r="E15" s="28">
        <v>195000</v>
      </c>
      <c r="F15" s="28">
        <v>80000</v>
      </c>
      <c r="G15" s="28">
        <v>192000</v>
      </c>
      <c r="H15" s="28"/>
      <c r="I15" s="28">
        <v>215000</v>
      </c>
      <c r="J15" s="27"/>
      <c r="K15" s="28"/>
      <c r="L15" s="30"/>
    </row>
    <row r="16" spans="1:12" ht="22.5" customHeight="1">
      <c r="A16" s="19"/>
      <c r="B16" s="23" t="s">
        <v>17</v>
      </c>
      <c r="C16" s="24" t="s">
        <v>18</v>
      </c>
      <c r="D16" s="27">
        <v>376593</v>
      </c>
      <c r="E16" s="28">
        <v>551000</v>
      </c>
      <c r="F16" s="28">
        <v>525000</v>
      </c>
      <c r="G16" s="28">
        <v>650000</v>
      </c>
      <c r="H16" s="28"/>
      <c r="I16" s="28">
        <v>630000</v>
      </c>
      <c r="J16" s="27"/>
      <c r="K16" s="28"/>
      <c r="L16" s="30"/>
    </row>
    <row r="17" spans="1:12" ht="22.5" customHeight="1">
      <c r="A17" s="19"/>
      <c r="B17" s="23" t="s">
        <v>19</v>
      </c>
      <c r="C17" s="24" t="s">
        <v>20</v>
      </c>
      <c r="D17" s="27">
        <v>16140</v>
      </c>
      <c r="E17" s="28">
        <v>22000</v>
      </c>
      <c r="F17" s="28">
        <v>28000</v>
      </c>
      <c r="G17" s="28">
        <v>65000</v>
      </c>
      <c r="H17" s="28"/>
      <c r="I17" s="28">
        <v>61000</v>
      </c>
      <c r="J17" s="27"/>
      <c r="K17" s="28"/>
      <c r="L17" s="30"/>
    </row>
    <row r="18" spans="1:12" ht="22.5" customHeight="1">
      <c r="A18" s="19"/>
      <c r="B18" s="23" t="s">
        <v>21</v>
      </c>
      <c r="C18" s="24" t="s">
        <v>22</v>
      </c>
      <c r="D18" s="27">
        <v>121018</v>
      </c>
      <c r="E18" s="28">
        <v>126000</v>
      </c>
      <c r="F18" s="28">
        <v>198000</v>
      </c>
      <c r="G18" s="28">
        <v>155000</v>
      </c>
      <c r="H18" s="28"/>
      <c r="I18" s="28">
        <v>160000</v>
      </c>
      <c r="J18" s="27"/>
      <c r="K18" s="28"/>
      <c r="L18" s="30"/>
    </row>
    <row r="19" spans="1:12" ht="22.5" customHeight="1">
      <c r="A19" s="19"/>
      <c r="B19" s="23" t="s">
        <v>23</v>
      </c>
      <c r="C19" s="24" t="s">
        <v>24</v>
      </c>
      <c r="D19" s="27">
        <v>35875</v>
      </c>
      <c r="E19" s="28">
        <v>20000</v>
      </c>
      <c r="F19" s="28">
        <v>25000</v>
      </c>
      <c r="G19" s="28">
        <v>19000</v>
      </c>
      <c r="H19" s="28"/>
      <c r="I19" s="28">
        <v>25000</v>
      </c>
      <c r="J19" s="27"/>
      <c r="K19" s="28"/>
      <c r="L19" s="30"/>
    </row>
    <row r="20" spans="1:12" ht="22.5" customHeight="1">
      <c r="A20" s="19"/>
      <c r="B20" s="23" t="s">
        <v>25</v>
      </c>
      <c r="C20" s="24" t="s">
        <v>26</v>
      </c>
      <c r="D20" s="27">
        <v>35000</v>
      </c>
      <c r="E20" s="28">
        <v>43000</v>
      </c>
      <c r="F20" s="28">
        <v>25000</v>
      </c>
      <c r="G20" s="28">
        <v>42000</v>
      </c>
      <c r="H20" s="28"/>
      <c r="I20" s="28">
        <v>42000</v>
      </c>
      <c r="J20" s="27"/>
      <c r="K20" s="28"/>
      <c r="L20" s="30"/>
    </row>
    <row r="21" spans="1:12" ht="30" customHeight="1">
      <c r="A21" s="6" t="s">
        <v>81</v>
      </c>
      <c r="B21" s="7"/>
      <c r="C21" s="17"/>
      <c r="D21" s="13"/>
      <c r="E21" s="13"/>
      <c r="F21" s="13"/>
      <c r="G21" s="13"/>
      <c r="H21" s="13"/>
      <c r="I21" s="13"/>
      <c r="J21" s="13"/>
      <c r="K21" s="13"/>
      <c r="L21" s="16"/>
    </row>
    <row r="22" spans="1:12" ht="22.5" customHeight="1">
      <c r="A22" s="19"/>
      <c r="B22" s="23" t="s">
        <v>50</v>
      </c>
      <c r="C22" s="24" t="s">
        <v>27</v>
      </c>
      <c r="D22" s="28"/>
      <c r="E22" s="28">
        <v>16</v>
      </c>
      <c r="F22" s="28">
        <v>24</v>
      </c>
      <c r="G22" s="28">
        <v>15</v>
      </c>
      <c r="H22" s="28"/>
      <c r="I22" s="28">
        <v>25.5</v>
      </c>
      <c r="J22" s="28"/>
      <c r="K22" s="28"/>
      <c r="L22" s="30"/>
    </row>
    <row r="23" spans="1:12" ht="22.5" customHeight="1">
      <c r="A23" s="19"/>
      <c r="B23" s="23" t="s">
        <v>51</v>
      </c>
      <c r="C23" s="24" t="s">
        <v>45</v>
      </c>
      <c r="D23" s="28"/>
      <c r="E23" s="28">
        <v>32000</v>
      </c>
      <c r="F23" s="28">
        <v>48000</v>
      </c>
      <c r="G23" s="28">
        <v>30000</v>
      </c>
      <c r="H23" s="28"/>
      <c r="I23" s="28">
        <v>51000</v>
      </c>
      <c r="J23" s="28"/>
      <c r="K23" s="28"/>
      <c r="L23" s="30"/>
    </row>
    <row r="24" spans="1:12" ht="22.5" customHeight="1">
      <c r="A24" s="19"/>
      <c r="B24" s="23" t="s">
        <v>52</v>
      </c>
      <c r="C24" s="24" t="s">
        <v>28</v>
      </c>
      <c r="D24" s="28"/>
      <c r="E24" s="28">
        <v>12</v>
      </c>
      <c r="F24" s="28">
        <v>18</v>
      </c>
      <c r="G24" s="28">
        <v>11</v>
      </c>
      <c r="H24" s="28"/>
      <c r="I24" s="28">
        <v>19</v>
      </c>
      <c r="J24" s="28"/>
      <c r="K24" s="28"/>
      <c r="L24" s="30"/>
    </row>
    <row r="25" spans="1:12" ht="22.5" customHeight="1">
      <c r="A25" s="19"/>
      <c r="B25" s="23" t="s">
        <v>53</v>
      </c>
      <c r="C25" s="24" t="s">
        <v>46</v>
      </c>
      <c r="D25" s="28"/>
      <c r="E25" s="28">
        <v>24000</v>
      </c>
      <c r="F25" s="28">
        <v>36000</v>
      </c>
      <c r="G25" s="28">
        <v>22000</v>
      </c>
      <c r="H25" s="28"/>
      <c r="I25" s="28">
        <v>38000</v>
      </c>
      <c r="J25" s="28"/>
      <c r="K25" s="28"/>
      <c r="L25" s="30"/>
    </row>
    <row r="26" spans="1:12" ht="22.5" customHeight="1">
      <c r="A26" s="19"/>
      <c r="B26" s="23" t="s">
        <v>54</v>
      </c>
      <c r="C26" s="24" t="s">
        <v>29</v>
      </c>
      <c r="D26" s="28"/>
      <c r="E26" s="28">
        <v>28</v>
      </c>
      <c r="F26" s="28">
        <v>33</v>
      </c>
      <c r="G26" s="28">
        <v>26</v>
      </c>
      <c r="H26" s="28"/>
      <c r="I26" s="28">
        <v>35</v>
      </c>
      <c r="J26" s="28"/>
      <c r="K26" s="28"/>
      <c r="L26" s="30"/>
    </row>
    <row r="27" spans="1:12" ht="22.5" customHeight="1">
      <c r="A27" s="19"/>
      <c r="B27" s="23" t="s">
        <v>55</v>
      </c>
      <c r="C27" s="24" t="s">
        <v>47</v>
      </c>
      <c r="D27" s="28"/>
      <c r="E27" s="28">
        <v>56000</v>
      </c>
      <c r="F27" s="28">
        <v>66000</v>
      </c>
      <c r="G27" s="28">
        <v>52000</v>
      </c>
      <c r="H27" s="28"/>
      <c r="I27" s="28">
        <v>70000</v>
      </c>
      <c r="J27" s="28"/>
      <c r="K27" s="28"/>
      <c r="L27" s="30"/>
    </row>
    <row r="28" spans="1:12" ht="22.5" customHeight="1">
      <c r="A28" s="19"/>
      <c r="B28" s="23" t="s">
        <v>56</v>
      </c>
      <c r="C28" s="24" t="s">
        <v>30</v>
      </c>
      <c r="D28" s="28"/>
      <c r="E28" s="28">
        <v>30</v>
      </c>
      <c r="F28" s="28">
        <v>36</v>
      </c>
      <c r="G28" s="28">
        <v>28</v>
      </c>
      <c r="H28" s="28"/>
      <c r="I28" s="28">
        <v>38</v>
      </c>
      <c r="J28" s="28"/>
      <c r="K28" s="28"/>
      <c r="L28" s="30"/>
    </row>
    <row r="29" spans="1:12" ht="22.5" customHeight="1">
      <c r="A29" s="19"/>
      <c r="B29" s="23" t="s">
        <v>57</v>
      </c>
      <c r="C29" s="24" t="s">
        <v>48</v>
      </c>
      <c r="D29" s="28"/>
      <c r="E29" s="28">
        <v>60000</v>
      </c>
      <c r="F29" s="28">
        <v>72000</v>
      </c>
      <c r="G29" s="28">
        <v>56000</v>
      </c>
      <c r="H29" s="28"/>
      <c r="I29" s="28">
        <v>76000</v>
      </c>
      <c r="J29" s="28"/>
      <c r="K29" s="28"/>
      <c r="L29" s="30"/>
    </row>
    <row r="30" spans="1:12" ht="22.5" customHeight="1">
      <c r="A30" s="19"/>
      <c r="B30" s="23" t="s">
        <v>58</v>
      </c>
      <c r="C30" s="24" t="s">
        <v>31</v>
      </c>
      <c r="D30" s="28"/>
      <c r="E30" s="28">
        <v>0.3</v>
      </c>
      <c r="F30" s="28">
        <v>0.25</v>
      </c>
      <c r="G30" s="28">
        <v>0.25</v>
      </c>
      <c r="H30" s="28"/>
      <c r="I30" s="28">
        <v>2</v>
      </c>
      <c r="J30" s="28"/>
      <c r="K30" s="28"/>
      <c r="L30" s="30"/>
    </row>
    <row r="31" spans="1:12" ht="22.5" customHeight="1">
      <c r="A31" s="19"/>
      <c r="B31" s="23" t="s">
        <v>59</v>
      </c>
      <c r="C31" s="24" t="s">
        <v>49</v>
      </c>
      <c r="D31" s="28"/>
      <c r="E31" s="28">
        <v>150</v>
      </c>
      <c r="F31" s="28">
        <v>125</v>
      </c>
      <c r="G31" s="28">
        <v>125</v>
      </c>
      <c r="H31" s="28"/>
      <c r="I31" s="28">
        <v>1000</v>
      </c>
      <c r="J31" s="28"/>
      <c r="K31" s="28"/>
      <c r="L31" s="30"/>
    </row>
    <row r="32" spans="1:12" ht="30" customHeight="1">
      <c r="A32" s="6" t="s">
        <v>32</v>
      </c>
      <c r="B32" s="17"/>
      <c r="C32" s="13"/>
      <c r="D32" s="13"/>
      <c r="E32" s="13"/>
      <c r="F32" s="13"/>
      <c r="G32" s="13"/>
      <c r="H32" s="13"/>
      <c r="I32" s="13"/>
      <c r="J32" s="13"/>
      <c r="K32" s="13"/>
      <c r="L32" s="16"/>
    </row>
    <row r="33" spans="1:12" ht="22.5" customHeight="1">
      <c r="A33" s="19"/>
      <c r="B33" s="23" t="s">
        <v>33</v>
      </c>
      <c r="C33" s="24"/>
      <c r="D33" s="21"/>
      <c r="E33" s="21" t="s">
        <v>84</v>
      </c>
      <c r="F33" s="21" t="s">
        <v>84</v>
      </c>
      <c r="G33" s="21" t="s">
        <v>86</v>
      </c>
      <c r="H33" s="21"/>
      <c r="I33" s="21" t="s">
        <v>84</v>
      </c>
      <c r="J33" s="21"/>
      <c r="K33" s="21"/>
      <c r="L33" s="22"/>
    </row>
    <row r="34" spans="1:12" ht="22.5" customHeight="1">
      <c r="A34" s="19"/>
      <c r="B34" s="23" t="s">
        <v>34</v>
      </c>
      <c r="C34" s="24"/>
      <c r="D34" s="21"/>
      <c r="E34" s="21" t="s">
        <v>84</v>
      </c>
      <c r="F34" s="21" t="s">
        <v>84</v>
      </c>
      <c r="G34" s="21" t="s">
        <v>86</v>
      </c>
      <c r="H34" s="21"/>
      <c r="I34" s="21" t="s">
        <v>84</v>
      </c>
      <c r="J34" s="21"/>
      <c r="K34" s="21"/>
      <c r="L34" s="22"/>
    </row>
    <row r="35" spans="1:12" ht="22.5" customHeight="1">
      <c r="A35" s="19"/>
      <c r="B35" s="23" t="s">
        <v>35</v>
      </c>
      <c r="C35" s="24"/>
      <c r="D35" s="21"/>
      <c r="E35" s="21" t="s">
        <v>85</v>
      </c>
      <c r="F35" s="21" t="s">
        <v>85</v>
      </c>
      <c r="G35" s="21" t="s">
        <v>87</v>
      </c>
      <c r="H35" s="21"/>
      <c r="I35" s="21" t="s">
        <v>85</v>
      </c>
      <c r="J35" s="21"/>
      <c r="K35" s="21"/>
      <c r="L35" s="22"/>
    </row>
    <row r="36" spans="1:12" ht="30" customHeight="1">
      <c r="A36" s="6" t="s">
        <v>64</v>
      </c>
      <c r="B36" s="17"/>
      <c r="C36" s="13"/>
      <c r="D36" s="13"/>
      <c r="E36" s="13"/>
      <c r="F36" s="13"/>
      <c r="G36" s="13"/>
      <c r="H36" s="13"/>
      <c r="I36" s="13"/>
      <c r="J36" s="13"/>
      <c r="K36" s="13"/>
      <c r="L36" s="16"/>
    </row>
    <row r="37" spans="1:12" ht="22.5" customHeight="1">
      <c r="A37" s="18"/>
      <c r="B37" s="13" t="s">
        <v>66</v>
      </c>
      <c r="C37" s="11"/>
      <c r="D37" s="11"/>
      <c r="E37" s="40" t="s">
        <v>83</v>
      </c>
      <c r="F37" s="39" t="s">
        <v>83</v>
      </c>
      <c r="G37" s="39" t="s">
        <v>83</v>
      </c>
      <c r="H37" s="39"/>
      <c r="I37" s="39" t="s">
        <v>83</v>
      </c>
      <c r="J37" s="7"/>
      <c r="K37" s="7"/>
      <c r="L37" s="8"/>
    </row>
    <row r="38" spans="1:12" ht="22.5" customHeight="1">
      <c r="A38" s="19"/>
      <c r="B38" s="13" t="s">
        <v>65</v>
      </c>
      <c r="C38" s="11"/>
      <c r="D38" s="11"/>
      <c r="E38" s="40" t="s">
        <v>83</v>
      </c>
      <c r="F38" s="39" t="s">
        <v>83</v>
      </c>
      <c r="G38" s="39" t="s">
        <v>83</v>
      </c>
      <c r="H38" s="39"/>
      <c r="I38" s="39" t="s">
        <v>83</v>
      </c>
      <c r="J38" s="7"/>
      <c r="K38" s="7"/>
      <c r="L38" s="8"/>
    </row>
    <row r="39" spans="1:12" ht="22.5" customHeight="1">
      <c r="A39" s="19"/>
      <c r="B39" s="13" t="s">
        <v>61</v>
      </c>
      <c r="C39" s="11"/>
      <c r="D39" s="11"/>
      <c r="E39" s="39" t="s">
        <v>83</v>
      </c>
      <c r="F39" s="39" t="s">
        <v>83</v>
      </c>
      <c r="G39" s="39" t="s">
        <v>83</v>
      </c>
      <c r="H39" s="39"/>
      <c r="I39" s="39" t="s">
        <v>83</v>
      </c>
      <c r="J39" s="7"/>
      <c r="K39" s="11"/>
      <c r="L39" s="16"/>
    </row>
    <row r="40" spans="1:12" ht="22.5" customHeight="1" thickBot="1">
      <c r="A40" s="20"/>
      <c r="B40" s="26" t="s">
        <v>62</v>
      </c>
      <c r="C40" s="25"/>
      <c r="D40" s="25"/>
      <c r="E40" s="41" t="s">
        <v>83</v>
      </c>
      <c r="F40" s="41" t="s">
        <v>83</v>
      </c>
      <c r="G40" s="41" t="s">
        <v>83</v>
      </c>
      <c r="H40" s="41"/>
      <c r="I40" s="41" t="s">
        <v>83</v>
      </c>
      <c r="J40" s="9"/>
      <c r="K40" s="9"/>
      <c r="L40" s="10"/>
    </row>
  </sheetData>
  <sheetProtection password="F80D" sheet="1" objects="1" scenarios="1"/>
  <printOptions/>
  <pageMargins left="0.7" right="0.7" top="1" bottom="0.75" header="0.3" footer="0.3"/>
  <pageSetup fitToHeight="1" fitToWidth="1" horizontalDpi="600" verticalDpi="600" orientation="portrait" paperSize="3" scale="77"/>
  <headerFooter alignWithMargins="0">
    <oddHeader>&amp;L&amp;"Candara,Regular"&amp;14WOODLAND HIGH SCHOOL
WOODLAND SCHOOL DIST. NO. 400
&amp;C&amp;"Candara,Regular"&amp;14PHASE 2
BID TABULATION FORM&amp;R&amp;"Candara,Regular"&amp;14McGranahan Architects
October 9,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T15" sqref="T15"/>
    </sheetView>
  </sheetViews>
  <sheetFormatPr defaultColWidth="8.8515625" defaultRowHeight="15"/>
  <cols>
    <col min="1" max="1" width="4.28125" style="0" customWidth="1"/>
    <col min="2" max="2" width="13.140625" style="0" customWidth="1"/>
    <col min="3" max="4" width="28.421875" style="0" customWidth="1"/>
    <col min="5" max="7" width="25.7109375" style="0" customWidth="1"/>
    <col min="8" max="8" width="25.7109375" style="0" hidden="1" customWidth="1"/>
    <col min="9" max="9" width="25.7109375" style="0" customWidth="1"/>
    <col min="10" max="12" width="25.7109375" style="0" hidden="1" customWidth="1"/>
    <col min="13" max="13" width="0.42578125" style="0" customWidth="1"/>
    <col min="14" max="14" width="17.7109375" style="0" hidden="1" customWidth="1"/>
  </cols>
  <sheetData>
    <row r="1" spans="1:13" s="1" customFormat="1" ht="13.5">
      <c r="A1" s="3" t="s">
        <v>0</v>
      </c>
      <c r="B1" s="14"/>
      <c r="C1" s="15"/>
      <c r="D1" s="4" t="s">
        <v>77</v>
      </c>
      <c r="E1" s="4" t="s">
        <v>36</v>
      </c>
      <c r="F1" s="4" t="s">
        <v>37</v>
      </c>
      <c r="G1" s="4" t="s">
        <v>38</v>
      </c>
      <c r="H1" s="4" t="s">
        <v>39</v>
      </c>
      <c r="I1" s="4" t="s">
        <v>40</v>
      </c>
      <c r="J1" s="4" t="s">
        <v>41</v>
      </c>
      <c r="K1" s="4" t="s">
        <v>42</v>
      </c>
      <c r="L1" s="5" t="s">
        <v>43</v>
      </c>
      <c r="M1" s="2"/>
    </row>
    <row r="2" spans="1:12" ht="13.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6"/>
    </row>
    <row r="3" spans="1:12" ht="30" customHeight="1">
      <c r="A3" s="12" t="s">
        <v>1</v>
      </c>
      <c r="B3" s="13"/>
      <c r="C3" s="13"/>
      <c r="D3" s="27">
        <f>Record!D5</f>
        <v>42369606</v>
      </c>
      <c r="E3" s="27">
        <f>Record!E5</f>
        <v>44070000</v>
      </c>
      <c r="F3" s="27">
        <f>Record!F5</f>
        <v>42300000</v>
      </c>
      <c r="G3" s="27">
        <f>Record!G5</f>
        <v>43487000</v>
      </c>
      <c r="H3" s="27">
        <f>Record!H5</f>
        <v>0</v>
      </c>
      <c r="I3" s="27">
        <f>Record!I5</f>
        <v>42900000</v>
      </c>
      <c r="J3" s="27">
        <f>Record!J5</f>
        <v>0</v>
      </c>
      <c r="K3" s="27">
        <f>Record!K5</f>
        <v>0</v>
      </c>
      <c r="L3" s="30">
        <f>Record!L5</f>
        <v>0</v>
      </c>
    </row>
    <row r="4" spans="1:12" ht="13.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6"/>
    </row>
    <row r="5" spans="1:12" ht="30" customHeight="1">
      <c r="A5" s="6" t="s">
        <v>44</v>
      </c>
      <c r="B5" s="17"/>
      <c r="C5" s="11"/>
      <c r="D5" s="11"/>
      <c r="E5" s="7"/>
      <c r="F5" s="7"/>
      <c r="G5" s="7"/>
      <c r="H5" s="7"/>
      <c r="I5" s="7"/>
      <c r="J5" s="7"/>
      <c r="K5" s="7"/>
      <c r="L5" s="8"/>
    </row>
    <row r="6" spans="1:12" ht="22.5" customHeight="1">
      <c r="A6" s="19"/>
      <c r="B6" s="49" t="s">
        <v>2</v>
      </c>
      <c r="C6" s="24" t="s">
        <v>3</v>
      </c>
      <c r="D6" s="28">
        <f>Record!D8</f>
        <v>939780</v>
      </c>
      <c r="E6" s="28">
        <f>Record!E8</f>
        <v>1160000</v>
      </c>
      <c r="F6" s="28">
        <f>Record!F8</f>
        <v>1036000</v>
      </c>
      <c r="G6" s="28">
        <f>Record!G8</f>
        <v>857000</v>
      </c>
      <c r="H6" s="28">
        <f>Record!H8</f>
        <v>0</v>
      </c>
      <c r="I6" s="28">
        <f>Record!I8</f>
        <v>1065000</v>
      </c>
      <c r="J6" s="28">
        <f>Record!J8</f>
        <v>0</v>
      </c>
      <c r="K6" s="28">
        <f>Record!K8</f>
        <v>0</v>
      </c>
      <c r="L6" s="30">
        <f>Record!L8</f>
        <v>0</v>
      </c>
    </row>
    <row r="7" spans="1:12" ht="22.5" customHeight="1">
      <c r="A7" s="19"/>
      <c r="B7" s="49" t="s">
        <v>4</v>
      </c>
      <c r="C7" s="24" t="s">
        <v>7</v>
      </c>
      <c r="D7" s="28">
        <f>Record!D9</f>
        <v>9146</v>
      </c>
      <c r="E7" s="28">
        <f>Record!E9</f>
        <v>54000</v>
      </c>
      <c r="F7" s="28">
        <f>Record!F9</f>
        <v>36000</v>
      </c>
      <c r="G7" s="28">
        <f>Record!G9</f>
        <v>16000</v>
      </c>
      <c r="H7" s="28">
        <f>Record!H9</f>
        <v>0</v>
      </c>
      <c r="I7" s="28">
        <f>Record!I9</f>
        <v>20000</v>
      </c>
      <c r="J7" s="28">
        <f>Record!J9</f>
        <v>0</v>
      </c>
      <c r="K7" s="28">
        <f>Record!K9</f>
        <v>0</v>
      </c>
      <c r="L7" s="30">
        <f>Record!L9</f>
        <v>0</v>
      </c>
    </row>
    <row r="8" spans="1:12" ht="22.5" customHeight="1">
      <c r="A8" s="19"/>
      <c r="B8" s="49" t="s">
        <v>5</v>
      </c>
      <c r="C8" s="24" t="s">
        <v>6</v>
      </c>
      <c r="D8" s="28">
        <f>Record!D10</f>
        <v>43039</v>
      </c>
      <c r="E8" s="28">
        <f>Record!E10</f>
        <v>27000</v>
      </c>
      <c r="F8" s="28">
        <f>Record!F10</f>
        <v>27000</v>
      </c>
      <c r="G8" s="28">
        <f>Record!G10</f>
        <v>26038</v>
      </c>
      <c r="H8" s="28">
        <f>Record!H10</f>
        <v>0</v>
      </c>
      <c r="I8" s="28">
        <f>Record!I10</f>
        <v>27000</v>
      </c>
      <c r="J8" s="28">
        <f>Record!J10</f>
        <v>0</v>
      </c>
      <c r="K8" s="28">
        <f>Record!K10</f>
        <v>0</v>
      </c>
      <c r="L8" s="30">
        <f>Record!L10</f>
        <v>0</v>
      </c>
    </row>
    <row r="9" spans="1:12" ht="22.5" customHeight="1">
      <c r="A9" s="19"/>
      <c r="B9" s="49" t="s">
        <v>10</v>
      </c>
      <c r="C9" s="24" t="s">
        <v>8</v>
      </c>
      <c r="D9" s="28">
        <f>Record!D11</f>
        <v>-72460</v>
      </c>
      <c r="E9" s="28">
        <f>Record!E11</f>
        <v>10600</v>
      </c>
      <c r="F9" s="28">
        <f>Record!F11</f>
        <v>15000</v>
      </c>
      <c r="G9" s="28">
        <f>Record!G11</f>
        <v>10000</v>
      </c>
      <c r="H9" s="28">
        <f>Record!H11</f>
        <v>0</v>
      </c>
      <c r="I9" s="28">
        <f>Record!I11</f>
        <v>12000</v>
      </c>
      <c r="J9" s="28">
        <f>Record!J11</f>
        <v>0</v>
      </c>
      <c r="K9" s="28">
        <f>Record!K11</f>
        <v>0</v>
      </c>
      <c r="L9" s="30">
        <f>Record!L11</f>
        <v>0</v>
      </c>
    </row>
    <row r="10" spans="1:12" ht="22.5" customHeight="1">
      <c r="A10" s="19"/>
      <c r="B10" s="49" t="s">
        <v>9</v>
      </c>
      <c r="C10" s="24" t="s">
        <v>11</v>
      </c>
      <c r="D10" s="28">
        <f>Record!D12</f>
        <v>84195</v>
      </c>
      <c r="E10" s="28">
        <f>Record!E12</f>
        <v>17600</v>
      </c>
      <c r="F10" s="28">
        <f>Record!F12</f>
        <v>21000</v>
      </c>
      <c r="G10" s="28">
        <f>Record!G12</f>
        <v>18000</v>
      </c>
      <c r="H10" s="28">
        <f>Record!H12</f>
        <v>0</v>
      </c>
      <c r="I10" s="28">
        <f>Record!I12</f>
        <v>18000</v>
      </c>
      <c r="J10" s="28">
        <f>Record!J12</f>
        <v>0</v>
      </c>
      <c r="K10" s="28">
        <f>Record!K12</f>
        <v>0</v>
      </c>
      <c r="L10" s="30">
        <f>Record!L12</f>
        <v>0</v>
      </c>
    </row>
    <row r="11" spans="1:12" ht="22.5" customHeight="1">
      <c r="A11" s="19"/>
      <c r="B11" s="49" t="s">
        <v>12</v>
      </c>
      <c r="C11" s="24" t="s">
        <v>13</v>
      </c>
      <c r="D11" s="28">
        <f>Record!D13</f>
        <v>45000</v>
      </c>
      <c r="E11" s="28">
        <f>Record!E13</f>
        <v>26700</v>
      </c>
      <c r="F11" s="28">
        <f>Record!F13</f>
        <v>27000</v>
      </c>
      <c r="G11" s="28">
        <f>Record!G13</f>
        <v>27000</v>
      </c>
      <c r="H11" s="28">
        <f>Record!H13</f>
        <v>0</v>
      </c>
      <c r="I11" s="28">
        <f>Record!I13</f>
        <v>25000</v>
      </c>
      <c r="J11" s="28">
        <f>Record!J13</f>
        <v>0</v>
      </c>
      <c r="K11" s="28">
        <f>Record!K13</f>
        <v>0</v>
      </c>
      <c r="L11" s="30">
        <f>Record!L13</f>
        <v>0</v>
      </c>
    </row>
    <row r="12" spans="1:12" ht="22.5" customHeight="1">
      <c r="A12" s="19"/>
      <c r="B12" s="49" t="s">
        <v>14</v>
      </c>
      <c r="C12" s="24" t="s">
        <v>63</v>
      </c>
      <c r="D12" s="28">
        <f>Record!D14</f>
        <v>634829</v>
      </c>
      <c r="E12" s="28">
        <f>Record!E14</f>
        <v>1273000</v>
      </c>
      <c r="F12" s="28">
        <f>Record!F14</f>
        <v>1233000</v>
      </c>
      <c r="G12" s="28">
        <f>Record!G14</f>
        <v>1297000</v>
      </c>
      <c r="H12" s="28">
        <f>Record!H14</f>
        <v>0</v>
      </c>
      <c r="I12" s="28">
        <f>Record!I14</f>
        <v>1300000</v>
      </c>
      <c r="J12" s="28">
        <f>Record!J14</f>
        <v>0</v>
      </c>
      <c r="K12" s="28">
        <f>Record!K14</f>
        <v>0</v>
      </c>
      <c r="L12" s="30">
        <f>Record!L14</f>
        <v>0</v>
      </c>
    </row>
    <row r="13" spans="1:12" ht="22.5" customHeight="1">
      <c r="A13" s="19"/>
      <c r="B13" s="49" t="s">
        <v>15</v>
      </c>
      <c r="C13" s="24" t="s">
        <v>16</v>
      </c>
      <c r="D13" s="28">
        <f>Record!D15</f>
        <v>260231</v>
      </c>
      <c r="E13" s="28">
        <f>Record!E15</f>
        <v>195000</v>
      </c>
      <c r="F13" s="28">
        <f>Record!F15</f>
        <v>80000</v>
      </c>
      <c r="G13" s="28">
        <f>Record!G15</f>
        <v>192000</v>
      </c>
      <c r="H13" s="28">
        <f>Record!H15</f>
        <v>0</v>
      </c>
      <c r="I13" s="28">
        <f>Record!I15</f>
        <v>215000</v>
      </c>
      <c r="J13" s="28">
        <f>Record!J15</f>
        <v>0</v>
      </c>
      <c r="K13" s="28">
        <f>Record!K15</f>
        <v>0</v>
      </c>
      <c r="L13" s="30">
        <f>Record!L15</f>
        <v>0</v>
      </c>
    </row>
    <row r="14" spans="1:12" ht="22.5" customHeight="1">
      <c r="A14" s="19"/>
      <c r="B14" s="23" t="s">
        <v>17</v>
      </c>
      <c r="C14" s="24" t="s">
        <v>18</v>
      </c>
      <c r="D14" s="28">
        <f>Record!D16</f>
        <v>376593</v>
      </c>
      <c r="E14" s="28">
        <f>Record!E16</f>
        <v>551000</v>
      </c>
      <c r="F14" s="28">
        <f>Record!F16</f>
        <v>525000</v>
      </c>
      <c r="G14" s="28">
        <f>Record!G16</f>
        <v>650000</v>
      </c>
      <c r="H14" s="28">
        <f>Record!H16</f>
        <v>0</v>
      </c>
      <c r="I14" s="28">
        <f>Record!I16</f>
        <v>630000</v>
      </c>
      <c r="J14" s="28">
        <f>Record!J16</f>
        <v>0</v>
      </c>
      <c r="K14" s="28">
        <f>Record!K16</f>
        <v>0</v>
      </c>
      <c r="L14" s="30">
        <f>Record!L16</f>
        <v>0</v>
      </c>
    </row>
    <row r="15" spans="1:12" ht="22.5" customHeight="1">
      <c r="A15" s="19"/>
      <c r="B15" s="23" t="s">
        <v>19</v>
      </c>
      <c r="C15" s="24" t="s">
        <v>20</v>
      </c>
      <c r="D15" s="28">
        <f>Record!D17</f>
        <v>16140</v>
      </c>
      <c r="E15" s="28">
        <f>Record!E17</f>
        <v>22000</v>
      </c>
      <c r="F15" s="28">
        <f>Record!F17</f>
        <v>28000</v>
      </c>
      <c r="G15" s="28">
        <f>Record!G17</f>
        <v>65000</v>
      </c>
      <c r="H15" s="28">
        <f>Record!H17</f>
        <v>0</v>
      </c>
      <c r="I15" s="28">
        <f>Record!I17</f>
        <v>61000</v>
      </c>
      <c r="J15" s="28">
        <f>Record!J17</f>
        <v>0</v>
      </c>
      <c r="K15" s="28">
        <f>Record!K17</f>
        <v>0</v>
      </c>
      <c r="L15" s="30">
        <f>Record!L17</f>
        <v>0</v>
      </c>
    </row>
    <row r="16" spans="1:12" ht="22.5" customHeight="1">
      <c r="A16" s="19"/>
      <c r="B16" s="23" t="s">
        <v>21</v>
      </c>
      <c r="C16" s="24" t="s">
        <v>22</v>
      </c>
      <c r="D16" s="28">
        <f>Record!D18</f>
        <v>121018</v>
      </c>
      <c r="E16" s="28">
        <f>Record!E18</f>
        <v>126000</v>
      </c>
      <c r="F16" s="28">
        <f>Record!F18</f>
        <v>198000</v>
      </c>
      <c r="G16" s="28">
        <f>Record!G18</f>
        <v>155000</v>
      </c>
      <c r="H16" s="28">
        <f>Record!H18</f>
        <v>0</v>
      </c>
      <c r="I16" s="28">
        <f>Record!I18</f>
        <v>160000</v>
      </c>
      <c r="J16" s="28">
        <f>Record!J18</f>
        <v>0</v>
      </c>
      <c r="K16" s="28">
        <f>Record!K18</f>
        <v>0</v>
      </c>
      <c r="L16" s="30">
        <f>Record!L18</f>
        <v>0</v>
      </c>
    </row>
    <row r="17" spans="1:12" ht="22.5" customHeight="1">
      <c r="A17" s="19"/>
      <c r="B17" s="23" t="s">
        <v>23</v>
      </c>
      <c r="C17" s="24" t="s">
        <v>24</v>
      </c>
      <c r="D17" s="28">
        <f>Record!D19</f>
        <v>35875</v>
      </c>
      <c r="E17" s="28">
        <f>Record!E19</f>
        <v>20000</v>
      </c>
      <c r="F17" s="28">
        <f>Record!F19</f>
        <v>25000</v>
      </c>
      <c r="G17" s="28">
        <f>Record!G19</f>
        <v>19000</v>
      </c>
      <c r="H17" s="28">
        <f>Record!H19</f>
        <v>0</v>
      </c>
      <c r="I17" s="28">
        <f>Record!I19</f>
        <v>25000</v>
      </c>
      <c r="J17" s="28">
        <f>Record!J19</f>
        <v>0</v>
      </c>
      <c r="K17" s="28">
        <f>Record!K19</f>
        <v>0</v>
      </c>
      <c r="L17" s="30">
        <f>Record!L19</f>
        <v>0</v>
      </c>
    </row>
    <row r="18" spans="1:12" ht="22.5" customHeight="1">
      <c r="A18" s="19"/>
      <c r="B18" s="23" t="s">
        <v>25</v>
      </c>
      <c r="C18" s="24" t="s">
        <v>26</v>
      </c>
      <c r="D18" s="28">
        <f>Record!D20</f>
        <v>35000</v>
      </c>
      <c r="E18" s="28">
        <f>Record!E20</f>
        <v>43000</v>
      </c>
      <c r="F18" s="28">
        <f>Record!F20</f>
        <v>25000</v>
      </c>
      <c r="G18" s="28">
        <f>Record!G20</f>
        <v>42000</v>
      </c>
      <c r="H18" s="28">
        <f>Record!H20</f>
        <v>0</v>
      </c>
      <c r="I18" s="28">
        <f>Record!I20</f>
        <v>42000</v>
      </c>
      <c r="J18" s="28">
        <f>Record!J20</f>
        <v>0</v>
      </c>
      <c r="K18" s="28">
        <f>Record!K20</f>
        <v>0</v>
      </c>
      <c r="L18" s="30">
        <f>Record!L20</f>
        <v>0</v>
      </c>
    </row>
    <row r="19" spans="1:12" ht="22.5" customHeight="1">
      <c r="A19" s="19"/>
      <c r="B19" s="23"/>
      <c r="C19" s="34"/>
      <c r="D19" s="34"/>
      <c r="E19" s="34"/>
      <c r="F19" s="34"/>
      <c r="G19" s="34"/>
      <c r="H19" s="34"/>
      <c r="I19" s="34"/>
      <c r="J19" s="34"/>
      <c r="K19" s="34"/>
      <c r="L19" s="35"/>
    </row>
    <row r="20" spans="1:12" ht="22.5" customHeight="1">
      <c r="A20" s="19"/>
      <c r="B20" s="23" t="s">
        <v>76</v>
      </c>
      <c r="C20" s="34"/>
      <c r="D20" s="28">
        <f>SUM(D6:D19)</f>
        <v>2528386</v>
      </c>
      <c r="E20" s="28">
        <f>SUM(E6:E19)</f>
        <v>3525900</v>
      </c>
      <c r="F20" s="28">
        <f aca="true" t="shared" si="0" ref="F20:L20">SUM(F6:F19)</f>
        <v>3276000</v>
      </c>
      <c r="G20" s="28">
        <f t="shared" si="0"/>
        <v>3374038</v>
      </c>
      <c r="H20" s="28">
        <f t="shared" si="0"/>
        <v>0</v>
      </c>
      <c r="I20" s="28">
        <f t="shared" si="0"/>
        <v>3600000</v>
      </c>
      <c r="J20" s="28">
        <f t="shared" si="0"/>
        <v>0</v>
      </c>
      <c r="K20" s="28">
        <f t="shared" si="0"/>
        <v>0</v>
      </c>
      <c r="L20" s="36">
        <f t="shared" si="0"/>
        <v>0</v>
      </c>
    </row>
    <row r="21" spans="1:12" ht="30" customHeight="1">
      <c r="A21" s="6" t="s">
        <v>67</v>
      </c>
      <c r="B21" s="17"/>
      <c r="C21" s="13"/>
      <c r="D21" s="13"/>
      <c r="E21" s="13"/>
      <c r="F21" s="13"/>
      <c r="G21" s="13"/>
      <c r="H21" s="13"/>
      <c r="I21" s="13"/>
      <c r="J21" s="13"/>
      <c r="K21" s="13"/>
      <c r="L21" s="16"/>
    </row>
    <row r="22" spans="1:14" ht="22.5" customHeight="1">
      <c r="A22" s="19">
        <v>1</v>
      </c>
      <c r="B22" s="23" t="s">
        <v>74</v>
      </c>
      <c r="C22" s="24"/>
      <c r="D22" s="28">
        <f aca="true" t="shared" si="1" ref="D22:L22">D3+D6</f>
        <v>43309386</v>
      </c>
      <c r="E22" s="28">
        <f t="shared" si="1"/>
        <v>45230000</v>
      </c>
      <c r="F22" s="50">
        <f t="shared" si="1"/>
        <v>43336000</v>
      </c>
      <c r="G22" s="28">
        <f t="shared" si="1"/>
        <v>44344000</v>
      </c>
      <c r="H22" s="28">
        <f t="shared" si="1"/>
        <v>0</v>
      </c>
      <c r="I22" s="28">
        <f t="shared" si="1"/>
        <v>43965000</v>
      </c>
      <c r="J22" s="28">
        <f t="shared" si="1"/>
        <v>0</v>
      </c>
      <c r="K22" s="28">
        <f t="shared" si="1"/>
        <v>0</v>
      </c>
      <c r="L22" s="30">
        <f t="shared" si="1"/>
        <v>0</v>
      </c>
      <c r="N22" s="38">
        <f aca="true" t="shared" si="2" ref="N22:N28">D22-F22</f>
        <v>-26614</v>
      </c>
    </row>
    <row r="23" spans="1:14" ht="22.5" customHeight="1">
      <c r="A23" s="19">
        <v>2</v>
      </c>
      <c r="B23" s="23" t="s">
        <v>72</v>
      </c>
      <c r="C23" s="24"/>
      <c r="D23" s="28">
        <f aca="true" t="shared" si="3" ref="D23:L23">D3+D12</f>
        <v>43004435</v>
      </c>
      <c r="E23" s="28">
        <f t="shared" si="3"/>
        <v>45343000</v>
      </c>
      <c r="F23" s="50">
        <f t="shared" si="3"/>
        <v>43533000</v>
      </c>
      <c r="G23" s="28">
        <f t="shared" si="3"/>
        <v>44784000</v>
      </c>
      <c r="H23" s="28">
        <f t="shared" si="3"/>
        <v>0</v>
      </c>
      <c r="I23" s="28">
        <f t="shared" si="3"/>
        <v>44200000</v>
      </c>
      <c r="J23" s="28">
        <f t="shared" si="3"/>
        <v>0</v>
      </c>
      <c r="K23" s="28">
        <f t="shared" si="3"/>
        <v>0</v>
      </c>
      <c r="L23" s="30">
        <f t="shared" si="3"/>
        <v>0</v>
      </c>
      <c r="N23" s="38">
        <f t="shared" si="2"/>
        <v>-528565</v>
      </c>
    </row>
    <row r="24" spans="1:14" ht="22.5" customHeight="1">
      <c r="A24" s="19">
        <v>3</v>
      </c>
      <c r="B24" s="23" t="s">
        <v>68</v>
      </c>
      <c r="C24" s="24"/>
      <c r="D24" s="28">
        <f aca="true" t="shared" si="4" ref="D24:L24">D3+D14</f>
        <v>42746199</v>
      </c>
      <c r="E24" s="28">
        <f t="shared" si="4"/>
        <v>44621000</v>
      </c>
      <c r="F24" s="50">
        <f t="shared" si="4"/>
        <v>42825000</v>
      </c>
      <c r="G24" s="28">
        <f t="shared" si="4"/>
        <v>44137000</v>
      </c>
      <c r="H24" s="28">
        <f t="shared" si="4"/>
        <v>0</v>
      </c>
      <c r="I24" s="28">
        <f t="shared" si="4"/>
        <v>43530000</v>
      </c>
      <c r="J24" s="28">
        <f t="shared" si="4"/>
        <v>0</v>
      </c>
      <c r="K24" s="28">
        <f t="shared" si="4"/>
        <v>0</v>
      </c>
      <c r="L24" s="30">
        <f t="shared" si="4"/>
        <v>0</v>
      </c>
      <c r="N24" s="38">
        <f t="shared" si="2"/>
        <v>-78801</v>
      </c>
    </row>
    <row r="25" spans="1:14" ht="22.5" customHeight="1">
      <c r="A25" s="19">
        <v>4</v>
      </c>
      <c r="B25" s="23" t="s">
        <v>70</v>
      </c>
      <c r="C25" s="24"/>
      <c r="D25" s="28">
        <f aca="true" t="shared" si="5" ref="D25:L25">D3+D6+D12</f>
        <v>43944215</v>
      </c>
      <c r="E25" s="28">
        <f t="shared" si="5"/>
        <v>46503000</v>
      </c>
      <c r="F25" s="50">
        <f t="shared" si="5"/>
        <v>44569000</v>
      </c>
      <c r="G25" s="28">
        <f t="shared" si="5"/>
        <v>45641000</v>
      </c>
      <c r="H25" s="28">
        <f t="shared" si="5"/>
        <v>0</v>
      </c>
      <c r="I25" s="28">
        <f t="shared" si="5"/>
        <v>45265000</v>
      </c>
      <c r="J25" s="28">
        <f t="shared" si="5"/>
        <v>0</v>
      </c>
      <c r="K25" s="28">
        <f t="shared" si="5"/>
        <v>0</v>
      </c>
      <c r="L25" s="30">
        <f t="shared" si="5"/>
        <v>0</v>
      </c>
      <c r="N25" s="38">
        <f t="shared" si="2"/>
        <v>-624785</v>
      </c>
    </row>
    <row r="26" spans="1:14" ht="22.5" customHeight="1">
      <c r="A26" s="19">
        <v>5</v>
      </c>
      <c r="B26" s="23" t="s">
        <v>75</v>
      </c>
      <c r="C26" s="24"/>
      <c r="D26" s="28">
        <f>D3+D6+D14</f>
        <v>43685979</v>
      </c>
      <c r="E26" s="28">
        <f>E3+E6+E14</f>
        <v>45781000</v>
      </c>
      <c r="F26" s="50">
        <f aca="true" t="shared" si="6" ref="F26:L26">F3+F6+F14</f>
        <v>43861000</v>
      </c>
      <c r="G26" s="28">
        <f t="shared" si="6"/>
        <v>44994000</v>
      </c>
      <c r="H26" s="28">
        <f t="shared" si="6"/>
        <v>0</v>
      </c>
      <c r="I26" s="28">
        <f t="shared" si="6"/>
        <v>44595000</v>
      </c>
      <c r="J26" s="28">
        <f t="shared" si="6"/>
        <v>0</v>
      </c>
      <c r="K26" s="28">
        <f t="shared" si="6"/>
        <v>0</v>
      </c>
      <c r="L26" s="30">
        <f t="shared" si="6"/>
        <v>0</v>
      </c>
      <c r="N26" s="38">
        <f t="shared" si="2"/>
        <v>-175021</v>
      </c>
    </row>
    <row r="27" spans="1:14" ht="22.5" customHeight="1">
      <c r="A27" s="19">
        <v>6</v>
      </c>
      <c r="B27" s="23" t="s">
        <v>71</v>
      </c>
      <c r="C27" s="24"/>
      <c r="D27" s="28">
        <f aca="true" t="shared" si="7" ref="D27:L27">D3+D6+D12+D14</f>
        <v>44320808</v>
      </c>
      <c r="E27" s="28">
        <f t="shared" si="7"/>
        <v>47054000</v>
      </c>
      <c r="F27" s="50">
        <f t="shared" si="7"/>
        <v>45094000</v>
      </c>
      <c r="G27" s="28">
        <f t="shared" si="7"/>
        <v>46291000</v>
      </c>
      <c r="H27" s="28">
        <f t="shared" si="7"/>
        <v>0</v>
      </c>
      <c r="I27" s="28">
        <f t="shared" si="7"/>
        <v>45895000</v>
      </c>
      <c r="J27" s="28">
        <f t="shared" si="7"/>
        <v>0</v>
      </c>
      <c r="K27" s="28">
        <f t="shared" si="7"/>
        <v>0</v>
      </c>
      <c r="L27" s="30">
        <f t="shared" si="7"/>
        <v>0</v>
      </c>
      <c r="N27" s="38">
        <f t="shared" si="2"/>
        <v>-773192</v>
      </c>
    </row>
    <row r="28" spans="1:14" ht="22.5" customHeight="1">
      <c r="A28" s="19">
        <v>7</v>
      </c>
      <c r="B28" s="23" t="s">
        <v>69</v>
      </c>
      <c r="C28" s="24"/>
      <c r="D28" s="28">
        <f aca="true" t="shared" si="8" ref="D28:L28">D3+D6+D12+D14+D13</f>
        <v>44581039</v>
      </c>
      <c r="E28" s="28">
        <f t="shared" si="8"/>
        <v>47249000</v>
      </c>
      <c r="F28" s="50">
        <f t="shared" si="8"/>
        <v>45174000</v>
      </c>
      <c r="G28" s="28">
        <f t="shared" si="8"/>
        <v>46483000</v>
      </c>
      <c r="H28" s="28">
        <f t="shared" si="8"/>
        <v>0</v>
      </c>
      <c r="I28" s="28">
        <f t="shared" si="8"/>
        <v>46110000</v>
      </c>
      <c r="J28" s="28">
        <f t="shared" si="8"/>
        <v>0</v>
      </c>
      <c r="K28" s="28">
        <f t="shared" si="8"/>
        <v>0</v>
      </c>
      <c r="L28" s="30">
        <f t="shared" si="8"/>
        <v>0</v>
      </c>
      <c r="N28" s="38">
        <f t="shared" si="2"/>
        <v>-592961</v>
      </c>
    </row>
    <row r="29" spans="1:14" ht="22.5" customHeight="1">
      <c r="A29" s="19"/>
      <c r="B29" s="23" t="s">
        <v>88</v>
      </c>
      <c r="C29" s="24"/>
      <c r="D29" s="28"/>
      <c r="E29" s="28"/>
      <c r="F29" s="50"/>
      <c r="G29" s="28"/>
      <c r="H29" s="28"/>
      <c r="I29" s="28"/>
      <c r="J29" s="28"/>
      <c r="K29" s="28"/>
      <c r="L29" s="30"/>
      <c r="N29" s="38"/>
    </row>
    <row r="30" spans="1:14" ht="22.5" customHeight="1">
      <c r="A30" s="19"/>
      <c r="B30" s="23" t="s">
        <v>89</v>
      </c>
      <c r="C30" s="24"/>
      <c r="D30" s="28"/>
      <c r="E30" s="28"/>
      <c r="F30" s="50"/>
      <c r="G30" s="28"/>
      <c r="H30" s="28"/>
      <c r="I30" s="28"/>
      <c r="J30" s="28"/>
      <c r="K30" s="28"/>
      <c r="L30" s="30"/>
      <c r="N30" s="38"/>
    </row>
    <row r="31" spans="1:14" ht="22.5" customHeight="1">
      <c r="A31" s="19"/>
      <c r="B31" s="23" t="s">
        <v>90</v>
      </c>
      <c r="C31" s="24"/>
      <c r="D31" s="28"/>
      <c r="E31" s="28"/>
      <c r="F31" s="50"/>
      <c r="G31" s="28"/>
      <c r="H31" s="28"/>
      <c r="I31" s="28"/>
      <c r="J31" s="28"/>
      <c r="K31" s="28"/>
      <c r="L31" s="30"/>
      <c r="N31" s="38"/>
    </row>
    <row r="32" spans="1:14" ht="22.5" customHeight="1">
      <c r="A32" s="19"/>
      <c r="B32" s="23" t="s">
        <v>91</v>
      </c>
      <c r="C32" s="24"/>
      <c r="D32" s="28"/>
      <c r="E32" s="28"/>
      <c r="F32" s="50"/>
      <c r="G32" s="28"/>
      <c r="H32" s="28"/>
      <c r="I32" s="28"/>
      <c r="J32" s="28"/>
      <c r="K32" s="28"/>
      <c r="L32" s="30"/>
      <c r="N32" s="38"/>
    </row>
    <row r="33" spans="1:14" ht="22.5" customHeight="1">
      <c r="A33" s="19"/>
      <c r="B33" s="23"/>
      <c r="C33" s="24"/>
      <c r="D33" s="28"/>
      <c r="E33" s="28"/>
      <c r="F33" s="50"/>
      <c r="G33" s="28"/>
      <c r="H33" s="28"/>
      <c r="I33" s="28"/>
      <c r="J33" s="28"/>
      <c r="K33" s="28"/>
      <c r="L33" s="30"/>
      <c r="N33" s="38"/>
    </row>
    <row r="34" spans="1:14" ht="22.5" customHeight="1">
      <c r="A34" s="19">
        <v>8</v>
      </c>
      <c r="B34" s="23" t="s">
        <v>73</v>
      </c>
      <c r="C34" s="24"/>
      <c r="D34" s="28">
        <f aca="true" t="shared" si="9" ref="D34:L34">D3+SUM(D6:D18)</f>
        <v>44897992</v>
      </c>
      <c r="E34" s="28">
        <f t="shared" si="9"/>
        <v>47595900</v>
      </c>
      <c r="F34" s="50">
        <f t="shared" si="9"/>
        <v>45576000</v>
      </c>
      <c r="G34" s="28">
        <f t="shared" si="9"/>
        <v>46861038</v>
      </c>
      <c r="H34" s="28">
        <f t="shared" si="9"/>
        <v>0</v>
      </c>
      <c r="I34" s="28">
        <f t="shared" si="9"/>
        <v>46500000</v>
      </c>
      <c r="J34" s="28">
        <f t="shared" si="9"/>
        <v>0</v>
      </c>
      <c r="K34" s="28">
        <f t="shared" si="9"/>
        <v>0</v>
      </c>
      <c r="L34" s="30">
        <f t="shared" si="9"/>
        <v>0</v>
      </c>
      <c r="N34" s="38">
        <f>D34-F34</f>
        <v>-678008</v>
      </c>
    </row>
    <row r="35" spans="1:12" ht="22.5" customHeight="1">
      <c r="A35" s="19"/>
      <c r="B35" s="23"/>
      <c r="C35" s="24"/>
      <c r="D35" s="24"/>
      <c r="E35" s="28"/>
      <c r="F35" s="28"/>
      <c r="G35" s="28"/>
      <c r="H35" s="28"/>
      <c r="I35" s="28"/>
      <c r="J35" s="28"/>
      <c r="K35" s="28"/>
      <c r="L35" s="30"/>
    </row>
    <row r="36" spans="1:12" ht="22.5" customHeight="1">
      <c r="A36" s="19"/>
      <c r="B36" s="23"/>
      <c r="C36" s="24"/>
      <c r="D36" s="42">
        <f>D3+D6+D8+D13</f>
        <v>43612656</v>
      </c>
      <c r="E36" s="42">
        <f>E3+E6+E8+E13</f>
        <v>45452000</v>
      </c>
      <c r="F36" s="42">
        <f>F3+F6+F8+F13</f>
        <v>43443000</v>
      </c>
      <c r="G36" s="42">
        <f>G3+G6+G8+G13</f>
        <v>44562038</v>
      </c>
      <c r="H36" s="42">
        <f>H3+H6+H8+H13</f>
        <v>0</v>
      </c>
      <c r="I36" s="42">
        <f>I3+I6+I8+I13</f>
        <v>44207000</v>
      </c>
      <c r="J36" s="28"/>
      <c r="K36" s="28"/>
      <c r="L36" s="30"/>
    </row>
    <row r="37" spans="1:12" ht="22.5" customHeight="1">
      <c r="A37" s="19"/>
      <c r="B37" s="23"/>
      <c r="C37" s="24"/>
      <c r="D37" s="42">
        <f>D3+D6+D8+D13+D14</f>
        <v>43989249</v>
      </c>
      <c r="E37" s="42">
        <f>E3+E6+E8+E13+E14</f>
        <v>46003000</v>
      </c>
      <c r="F37" s="42">
        <f>F3+F6+F8+F13+F14</f>
        <v>43968000</v>
      </c>
      <c r="G37" s="42">
        <f>G3+G6+G8+G13+G14</f>
        <v>45212038</v>
      </c>
      <c r="H37" s="42">
        <f>H3+H6+H8+H13+H14</f>
        <v>0</v>
      </c>
      <c r="I37" s="42">
        <f>I3+I6+I8+I13+I14</f>
        <v>44837000</v>
      </c>
      <c r="J37" s="28"/>
      <c r="K37" s="28"/>
      <c r="L37" s="30"/>
    </row>
    <row r="38" spans="1:12" ht="22.5" customHeight="1">
      <c r="A38" s="19"/>
      <c r="B38" s="23"/>
      <c r="C38" s="24"/>
      <c r="D38" s="24"/>
      <c r="E38" s="28"/>
      <c r="F38" s="28"/>
      <c r="G38" s="28"/>
      <c r="H38" s="28"/>
      <c r="I38" s="28"/>
      <c r="J38" s="28"/>
      <c r="K38" s="28"/>
      <c r="L38" s="30"/>
    </row>
    <row r="39" spans="1:12" ht="22.5" customHeight="1">
      <c r="A39" s="19"/>
      <c r="B39" s="23"/>
      <c r="C39" s="24"/>
      <c r="D39" s="24"/>
      <c r="E39" s="28"/>
      <c r="F39" s="28"/>
      <c r="G39" s="28"/>
      <c r="H39" s="28"/>
      <c r="I39" s="28"/>
      <c r="J39" s="28"/>
      <c r="K39" s="28"/>
      <c r="L39" s="30"/>
    </row>
    <row r="42" spans="3:4" ht="13.5">
      <c r="C42" t="s">
        <v>78</v>
      </c>
      <c r="D42" s="37">
        <v>46300000</v>
      </c>
    </row>
    <row r="43" spans="3:4" ht="13.5">
      <c r="C43" t="s">
        <v>79</v>
      </c>
      <c r="D43" s="37">
        <v>-2844097</v>
      </c>
    </row>
    <row r="45" spans="3:4" ht="13.5">
      <c r="C45" t="s">
        <v>80</v>
      </c>
      <c r="D45" s="38">
        <f>SUM(D42:D43)</f>
        <v>43455903</v>
      </c>
    </row>
    <row r="47" spans="3:12" ht="13.5">
      <c r="C47" t="s">
        <v>82</v>
      </c>
      <c r="D47" s="38">
        <f>$D45-D3</f>
        <v>1086297</v>
      </c>
      <c r="E47" s="38">
        <f aca="true" t="shared" si="10" ref="E47:L47">$D45-E3</f>
        <v>-614097</v>
      </c>
      <c r="F47" s="38">
        <f t="shared" si="10"/>
        <v>1155903</v>
      </c>
      <c r="G47" s="38">
        <f t="shared" si="10"/>
        <v>-31097</v>
      </c>
      <c r="H47" s="38">
        <f t="shared" si="10"/>
        <v>43455903</v>
      </c>
      <c r="I47" s="38">
        <f t="shared" si="10"/>
        <v>555903</v>
      </c>
      <c r="J47" s="38">
        <f t="shared" si="10"/>
        <v>43455903</v>
      </c>
      <c r="K47" s="38">
        <f t="shared" si="10"/>
        <v>43455903</v>
      </c>
      <c r="L47" s="38">
        <f t="shared" si="10"/>
        <v>43455903</v>
      </c>
    </row>
  </sheetData>
  <sheetProtection/>
  <printOptions/>
  <pageMargins left="0.7" right="0.7" top="1" bottom="0.75" header="0.3" footer="0.3"/>
  <pageSetup fitToHeight="1" fitToWidth="1" horizontalDpi="600" verticalDpi="600" orientation="landscape" paperSize="3" scale="76"/>
  <headerFooter alignWithMargins="0">
    <oddHeader>&amp;L&amp;"Candara,Regular"WOODLAND HIGH SCHOOL
WOODLAND SCHOOL DIST. NO. 400
&amp;C&amp;"Candara,Regular"BID TABULATION FORM&amp;R&amp;"Candara,Regular"McGranahan Architects
October 9,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A28" sqref="A28:IV33"/>
    </sheetView>
  </sheetViews>
  <sheetFormatPr defaultColWidth="8.8515625" defaultRowHeight="15"/>
  <cols>
    <col min="1" max="1" width="12.421875" style="0" customWidth="1"/>
    <col min="2" max="2" width="13.140625" style="0" customWidth="1"/>
    <col min="3" max="4" width="28.421875" style="0" customWidth="1"/>
    <col min="5" max="7" width="25.7109375" style="0" customWidth="1"/>
    <col min="8" max="8" width="25.7109375" style="0" hidden="1" customWidth="1"/>
    <col min="9" max="9" width="25.7109375" style="0" customWidth="1"/>
    <col min="10" max="12" width="25.7109375" style="0" hidden="1" customWidth="1"/>
    <col min="13" max="13" width="0.42578125" style="0" customWidth="1"/>
    <col min="14" max="14" width="17.7109375" style="0" customWidth="1"/>
  </cols>
  <sheetData>
    <row r="1" spans="1:13" s="1" customFormat="1" ht="13.5">
      <c r="A1" s="3" t="s">
        <v>0</v>
      </c>
      <c r="B1" s="14"/>
      <c r="C1" s="15"/>
      <c r="D1" s="4" t="s">
        <v>77</v>
      </c>
      <c r="E1" s="4" t="s">
        <v>36</v>
      </c>
      <c r="F1" s="4" t="s">
        <v>37</v>
      </c>
      <c r="G1" s="4" t="s">
        <v>38</v>
      </c>
      <c r="H1" s="4" t="s">
        <v>39</v>
      </c>
      <c r="I1" s="4" t="s">
        <v>40</v>
      </c>
      <c r="J1" s="4" t="s">
        <v>41</v>
      </c>
      <c r="K1" s="4" t="s">
        <v>42</v>
      </c>
      <c r="L1" s="5" t="s">
        <v>43</v>
      </c>
      <c r="M1" s="2"/>
    </row>
    <row r="2" spans="1:12" ht="13.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6"/>
    </row>
    <row r="3" spans="1:12" ht="30" customHeight="1">
      <c r="A3" s="12" t="s">
        <v>1</v>
      </c>
      <c r="B3" s="13"/>
      <c r="C3" s="13"/>
      <c r="D3" s="27">
        <f>Record!D5</f>
        <v>42369606</v>
      </c>
      <c r="E3" s="27">
        <f>Record!E5</f>
        <v>44070000</v>
      </c>
      <c r="F3" s="27">
        <f>Record!F5</f>
        <v>42300000</v>
      </c>
      <c r="G3" s="27">
        <f>Record!G5</f>
        <v>43487000</v>
      </c>
      <c r="H3" s="27">
        <f>Record!H5</f>
        <v>0</v>
      </c>
      <c r="I3" s="27">
        <f>Record!I5</f>
        <v>42900000</v>
      </c>
      <c r="J3" s="27">
        <f>Record!J5</f>
        <v>0</v>
      </c>
      <c r="K3" s="27">
        <f>Record!K5</f>
        <v>0</v>
      </c>
      <c r="L3" s="30">
        <f>Record!L5</f>
        <v>0</v>
      </c>
    </row>
    <row r="4" spans="1:12" ht="13.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6"/>
    </row>
    <row r="5" spans="1:14" ht="30" customHeight="1">
      <c r="A5" s="6" t="s">
        <v>44</v>
      </c>
      <c r="B5" s="17"/>
      <c r="C5" s="11"/>
      <c r="D5" s="11"/>
      <c r="E5" s="7"/>
      <c r="F5" s="7"/>
      <c r="G5" s="7"/>
      <c r="H5" s="7"/>
      <c r="I5" s="7"/>
      <c r="J5" s="7"/>
      <c r="K5" s="7"/>
      <c r="L5" s="8"/>
      <c r="N5" s="43" t="s">
        <v>93</v>
      </c>
    </row>
    <row r="6" spans="1:14" ht="22.5" customHeight="1">
      <c r="A6" s="19" t="str">
        <f>IF($N6=1,"1,036000",IF($N6=0,"0"))</f>
        <v>0</v>
      </c>
      <c r="B6" s="44" t="s">
        <v>2</v>
      </c>
      <c r="C6" s="7" t="s">
        <v>3</v>
      </c>
      <c r="D6" s="27" t="str">
        <f>IF($N6=1,D37,IF($N6=0,"0"))</f>
        <v>0</v>
      </c>
      <c r="E6" s="27" t="str">
        <f>IF($N6=1,E37,IF($N6=0,"0"))</f>
        <v>0</v>
      </c>
      <c r="F6" s="27" t="str">
        <f>IF($N6=1,F37,IF($N6=0,"0"))</f>
        <v>0</v>
      </c>
      <c r="G6" s="27" t="str">
        <f>IF($N6=1,G37,IF($N6=0,"0"))</f>
        <v>0</v>
      </c>
      <c r="H6" s="27" t="str">
        <f>IF($N6=1,H37,IF($N6=0,"0"))</f>
        <v>0</v>
      </c>
      <c r="I6" s="27" t="str">
        <f>IF($N6=1,I37,IF($N6=0,"0"))</f>
        <v>0</v>
      </c>
      <c r="J6" s="28">
        <f>Record!J8</f>
        <v>0</v>
      </c>
      <c r="K6" s="28">
        <f>Record!K8</f>
        <v>0</v>
      </c>
      <c r="L6" s="30">
        <f>Record!L8</f>
        <v>0</v>
      </c>
      <c r="N6">
        <v>0</v>
      </c>
    </row>
    <row r="7" spans="1:14" ht="22.5" customHeight="1">
      <c r="A7" s="19"/>
      <c r="B7" s="45" t="s">
        <v>4</v>
      </c>
      <c r="C7" s="21" t="s">
        <v>7</v>
      </c>
      <c r="D7" s="27" t="str">
        <f>IF($N7=1,D38,IF($N7=0,"0"))</f>
        <v>0</v>
      </c>
      <c r="E7" s="27" t="str">
        <f>IF($N7=1,E38,IF($N7=0,"0"))</f>
        <v>0</v>
      </c>
      <c r="F7" s="27" t="str">
        <f>IF($N7=1,F38,IF($N7=0,"0"))</f>
        <v>0</v>
      </c>
      <c r="G7" s="27" t="str">
        <f>IF($N7=1,G38,IF($N7=0,"0"))</f>
        <v>0</v>
      </c>
      <c r="H7" s="27" t="str">
        <f>IF($N7=1,H38,IF($N7=0,"0"))</f>
        <v>0</v>
      </c>
      <c r="I7" s="27" t="str">
        <f>IF($N7=1,I38,IF($N7=0,"0"))</f>
        <v>0</v>
      </c>
      <c r="J7" s="28">
        <f>Record!J9</f>
        <v>0</v>
      </c>
      <c r="K7" s="28">
        <f>Record!K9</f>
        <v>0</v>
      </c>
      <c r="L7" s="30">
        <f>Record!L9</f>
        <v>0</v>
      </c>
      <c r="N7">
        <v>0</v>
      </c>
    </row>
    <row r="8" spans="1:14" ht="22.5" customHeight="1">
      <c r="A8" s="19"/>
      <c r="B8" s="45" t="s">
        <v>5</v>
      </c>
      <c r="C8" s="21" t="s">
        <v>6</v>
      </c>
      <c r="D8" s="27" t="str">
        <f>IF($N8=1,D39,IF($N8=0,"0"))</f>
        <v>0</v>
      </c>
      <c r="E8" s="27" t="str">
        <f>IF($N8=1,E39,IF($N8=0,"0"))</f>
        <v>0</v>
      </c>
      <c r="F8" s="27" t="str">
        <f>IF($N8=1,F39,IF($N8=0,"0"))</f>
        <v>0</v>
      </c>
      <c r="G8" s="27" t="str">
        <f>IF($N8=1,G39,IF($N8=0,"0"))</f>
        <v>0</v>
      </c>
      <c r="H8" s="27" t="str">
        <f>IF($N8=1,H39,IF($N8=0,"0"))</f>
        <v>0</v>
      </c>
      <c r="I8" s="27" t="str">
        <f>IF($N8=1,I39,IF($N8=0,"0"))</f>
        <v>0</v>
      </c>
      <c r="J8" s="28">
        <f>Record!J10</f>
        <v>0</v>
      </c>
      <c r="K8" s="28">
        <f>Record!K10</f>
        <v>0</v>
      </c>
      <c r="L8" s="30">
        <f>Record!L10</f>
        <v>0</v>
      </c>
      <c r="N8">
        <v>0</v>
      </c>
    </row>
    <row r="9" spans="1:14" ht="22.5" customHeight="1">
      <c r="A9" s="19"/>
      <c r="B9" s="45" t="s">
        <v>10</v>
      </c>
      <c r="C9" s="21" t="s">
        <v>8</v>
      </c>
      <c r="D9" s="27" t="str">
        <f>IF($N9=1,D40,IF($N9=0,"0"))</f>
        <v>0</v>
      </c>
      <c r="E9" s="27" t="str">
        <f>IF($N9=1,E40,IF($N9=0,"0"))</f>
        <v>0</v>
      </c>
      <c r="F9" s="27" t="str">
        <f>IF($N9=1,F40,IF($N9=0,"0"))</f>
        <v>0</v>
      </c>
      <c r="G9" s="27" t="str">
        <f>IF($N9=1,G40,IF($N9=0,"0"))</f>
        <v>0</v>
      </c>
      <c r="H9" s="27" t="str">
        <f>IF($N9=1,H40,IF($N9=0,"0"))</f>
        <v>0</v>
      </c>
      <c r="I9" s="27" t="str">
        <f>IF($N9=1,I40,IF($N9=0,"0"))</f>
        <v>0</v>
      </c>
      <c r="J9" s="28">
        <f>Record!J11</f>
        <v>0</v>
      </c>
      <c r="K9" s="28">
        <f>Record!K11</f>
        <v>0</v>
      </c>
      <c r="L9" s="30">
        <f>Record!L11</f>
        <v>0</v>
      </c>
      <c r="N9">
        <v>0</v>
      </c>
    </row>
    <row r="10" spans="1:14" ht="22.5" customHeight="1">
      <c r="A10" s="19"/>
      <c r="B10" s="45" t="s">
        <v>9</v>
      </c>
      <c r="C10" s="21" t="s">
        <v>11</v>
      </c>
      <c r="D10" s="27" t="str">
        <f>IF($N10=1,D41,IF($N10=0,"0"))</f>
        <v>0</v>
      </c>
      <c r="E10" s="27" t="str">
        <f>IF($N10=1,E41,IF($N10=0,"0"))</f>
        <v>0</v>
      </c>
      <c r="F10" s="27" t="str">
        <f>IF($N10=1,F41,IF($N10=0,"0"))</f>
        <v>0</v>
      </c>
      <c r="G10" s="27" t="str">
        <f>IF($N10=1,G41,IF($N10=0,"0"))</f>
        <v>0</v>
      </c>
      <c r="H10" s="27" t="str">
        <f>IF($N10=1,H41,IF($N10=0,"0"))</f>
        <v>0</v>
      </c>
      <c r="I10" s="27" t="str">
        <f>IF($N10=1,I41,IF($N10=0,"0"))</f>
        <v>0</v>
      </c>
      <c r="J10" s="28">
        <f>Record!J12</f>
        <v>0</v>
      </c>
      <c r="K10" s="28">
        <f>Record!K12</f>
        <v>0</v>
      </c>
      <c r="L10" s="30">
        <f>Record!L12</f>
        <v>0</v>
      </c>
      <c r="N10">
        <v>0</v>
      </c>
    </row>
    <row r="11" spans="1:14" ht="22.5" customHeight="1">
      <c r="A11" s="19"/>
      <c r="B11" s="45" t="s">
        <v>12</v>
      </c>
      <c r="C11" s="21" t="s">
        <v>13</v>
      </c>
      <c r="D11" s="27" t="str">
        <f>IF($N11=1,D42,IF($N11=0,"0"))</f>
        <v>0</v>
      </c>
      <c r="E11" s="27" t="str">
        <f>IF($N11=1,E42,IF($N11=0,"0"))</f>
        <v>0</v>
      </c>
      <c r="F11" s="27" t="str">
        <f>IF($N11=1,F42,IF($N11=0,"0"))</f>
        <v>0</v>
      </c>
      <c r="G11" s="27" t="str">
        <f>IF($N11=1,G42,IF($N11=0,"0"))</f>
        <v>0</v>
      </c>
      <c r="H11" s="27" t="str">
        <f>IF($N11=1,H42,IF($N11=0,"0"))</f>
        <v>0</v>
      </c>
      <c r="I11" s="27" t="str">
        <f>IF($N11=1,I42,IF($N11=0,"0"))</f>
        <v>0</v>
      </c>
      <c r="J11" s="28">
        <f>Record!J13</f>
        <v>0</v>
      </c>
      <c r="K11" s="28">
        <f>Record!K13</f>
        <v>0</v>
      </c>
      <c r="L11" s="30">
        <f>Record!L13</f>
        <v>0</v>
      </c>
      <c r="N11">
        <v>0</v>
      </c>
    </row>
    <row r="12" spans="1:14" ht="22.5" customHeight="1">
      <c r="A12" s="19"/>
      <c r="B12" s="45" t="s">
        <v>14</v>
      </c>
      <c r="C12" s="21" t="s">
        <v>63</v>
      </c>
      <c r="D12" s="27" t="str">
        <f>IF($N12=1,D43,IF($N12=0,"0"))</f>
        <v>0</v>
      </c>
      <c r="E12" s="27" t="str">
        <f>IF($N12=1,E43,IF($N12=0,"0"))</f>
        <v>0</v>
      </c>
      <c r="F12" s="27" t="str">
        <f>IF($N12=1,F43,IF($N12=0,"0"))</f>
        <v>0</v>
      </c>
      <c r="G12" s="27" t="str">
        <f>IF($N12=1,G43,IF($N12=0,"0"))</f>
        <v>0</v>
      </c>
      <c r="H12" s="27" t="str">
        <f>IF($N12=1,H43,IF($N12=0,"0"))</f>
        <v>0</v>
      </c>
      <c r="I12" s="27" t="str">
        <f>IF($N12=1,I43,IF($N12=0,"0"))</f>
        <v>0</v>
      </c>
      <c r="J12" s="28">
        <f>Record!J14</f>
        <v>0</v>
      </c>
      <c r="K12" s="28">
        <f>Record!K14</f>
        <v>0</v>
      </c>
      <c r="L12" s="30">
        <f>Record!L14</f>
        <v>0</v>
      </c>
      <c r="N12">
        <v>0</v>
      </c>
    </row>
    <row r="13" spans="1:14" ht="22.5" customHeight="1">
      <c r="A13" s="19"/>
      <c r="B13" s="45" t="s">
        <v>15</v>
      </c>
      <c r="C13" s="21" t="s">
        <v>16</v>
      </c>
      <c r="D13" s="27" t="str">
        <f>IF($N13=1,D44,IF($N13=0,"0"))</f>
        <v>0</v>
      </c>
      <c r="E13" s="27" t="str">
        <f>IF($N13=1,E44,IF($N13=0,"0"))</f>
        <v>0</v>
      </c>
      <c r="F13" s="27" t="str">
        <f>IF($N13=1,F44,IF($N13=0,"0"))</f>
        <v>0</v>
      </c>
      <c r="G13" s="27" t="str">
        <f>IF($N13=1,G44,IF($N13=0,"0"))</f>
        <v>0</v>
      </c>
      <c r="H13" s="27" t="str">
        <f>IF($N13=1,H44,IF($N13=0,"0"))</f>
        <v>0</v>
      </c>
      <c r="I13" s="27" t="str">
        <f>IF($N13=1,I44,IF($N13=0,"0"))</f>
        <v>0</v>
      </c>
      <c r="J13" s="28">
        <f>Record!J15</f>
        <v>0</v>
      </c>
      <c r="K13" s="28">
        <f>Record!K15</f>
        <v>0</v>
      </c>
      <c r="L13" s="30">
        <f>Record!L15</f>
        <v>0</v>
      </c>
      <c r="N13">
        <v>0</v>
      </c>
    </row>
    <row r="14" spans="1:14" ht="22.5" customHeight="1">
      <c r="A14" s="19"/>
      <c r="B14" s="21" t="s">
        <v>17</v>
      </c>
      <c r="C14" s="21" t="s">
        <v>18</v>
      </c>
      <c r="D14" s="27" t="str">
        <f>IF($N14=1,D45,IF($N14=0,"0"))</f>
        <v>0</v>
      </c>
      <c r="E14" s="27" t="str">
        <f>IF($N14=1,E45,IF($N14=0,"0"))</f>
        <v>0</v>
      </c>
      <c r="F14" s="27" t="str">
        <f>IF($N14=1,F45,IF($N14=0,"0"))</f>
        <v>0</v>
      </c>
      <c r="G14" s="27" t="str">
        <f>IF($N14=1,G45,IF($N14=0,"0"))</f>
        <v>0</v>
      </c>
      <c r="H14" s="27" t="str">
        <f>IF($N14=1,H45,IF($N14=0,"0"))</f>
        <v>0</v>
      </c>
      <c r="I14" s="27" t="str">
        <f>IF($N14=1,I45,IF($N14=0,"0"))</f>
        <v>0</v>
      </c>
      <c r="J14" s="28">
        <f>Record!J16</f>
        <v>0</v>
      </c>
      <c r="K14" s="28">
        <f>Record!K16</f>
        <v>0</v>
      </c>
      <c r="L14" s="30">
        <f>Record!L16</f>
        <v>0</v>
      </c>
      <c r="N14">
        <v>0</v>
      </c>
    </row>
    <row r="15" spans="1:14" ht="22.5" customHeight="1">
      <c r="A15" s="19"/>
      <c r="B15" s="21" t="s">
        <v>19</v>
      </c>
      <c r="C15" s="21" t="s">
        <v>20</v>
      </c>
      <c r="D15" s="27" t="str">
        <f>IF($N15=1,D46,IF($N15=0,"0"))</f>
        <v>0</v>
      </c>
      <c r="E15" s="27" t="str">
        <f>IF($N15=1,E46,IF($N15=0,"0"))</f>
        <v>0</v>
      </c>
      <c r="F15" s="27" t="str">
        <f>IF($N15=1,F46,IF($N15=0,"0"))</f>
        <v>0</v>
      </c>
      <c r="G15" s="27" t="str">
        <f>IF($N15=1,G46,IF($N15=0,"0"))</f>
        <v>0</v>
      </c>
      <c r="H15" s="27" t="str">
        <f>IF($N15=1,H46,IF($N15=0,"0"))</f>
        <v>0</v>
      </c>
      <c r="I15" s="27" t="str">
        <f>IF($N15=1,I46,IF($N15=0,"0"))</f>
        <v>0</v>
      </c>
      <c r="J15" s="28">
        <f>Record!J17</f>
        <v>0</v>
      </c>
      <c r="K15" s="28">
        <f>Record!K17</f>
        <v>0</v>
      </c>
      <c r="L15" s="30">
        <f>Record!L17</f>
        <v>0</v>
      </c>
      <c r="N15">
        <v>0</v>
      </c>
    </row>
    <row r="16" spans="1:14" ht="22.5" customHeight="1">
      <c r="A16" s="19"/>
      <c r="B16" s="21" t="s">
        <v>21</v>
      </c>
      <c r="C16" s="21" t="s">
        <v>22</v>
      </c>
      <c r="D16" s="27" t="str">
        <f>IF($N16=1,D47,IF($N16=0,"0"))</f>
        <v>0</v>
      </c>
      <c r="E16" s="27" t="str">
        <f>IF($N16=1,E47,IF($N16=0,"0"))</f>
        <v>0</v>
      </c>
      <c r="F16" s="27" t="str">
        <f>IF($N16=1,F47,IF($N16=0,"0"))</f>
        <v>0</v>
      </c>
      <c r="G16" s="27" t="str">
        <f>IF($N16=1,G47,IF($N16=0,"0"))</f>
        <v>0</v>
      </c>
      <c r="H16" s="27" t="str">
        <f>IF($N16=1,H47,IF($N16=0,"0"))</f>
        <v>0</v>
      </c>
      <c r="I16" s="27" t="str">
        <f>IF($N16=1,I47,IF($N16=0,"0"))</f>
        <v>0</v>
      </c>
      <c r="J16" s="28">
        <f>Record!J18</f>
        <v>0</v>
      </c>
      <c r="K16" s="28">
        <f>Record!K18</f>
        <v>0</v>
      </c>
      <c r="L16" s="30">
        <f>Record!L18</f>
        <v>0</v>
      </c>
      <c r="N16">
        <v>0</v>
      </c>
    </row>
    <row r="17" spans="1:14" ht="22.5" customHeight="1">
      <c r="A17" s="19"/>
      <c r="B17" s="21" t="s">
        <v>23</v>
      </c>
      <c r="C17" s="21" t="s">
        <v>24</v>
      </c>
      <c r="D17" s="27" t="str">
        <f>IF($N17=1,D48,IF($N17=0,"0"))</f>
        <v>0</v>
      </c>
      <c r="E17" s="27" t="str">
        <f>IF($N17=1,E48,IF($N17=0,"0"))</f>
        <v>0</v>
      </c>
      <c r="F17" s="27" t="str">
        <f>IF($N17=1,F48,IF($N17=0,"0"))</f>
        <v>0</v>
      </c>
      <c r="G17" s="27" t="str">
        <f>IF($N17=1,G48,IF($N17=0,"0"))</f>
        <v>0</v>
      </c>
      <c r="H17" s="27" t="str">
        <f>IF($N17=1,H48,IF($N17=0,"0"))</f>
        <v>0</v>
      </c>
      <c r="I17" s="27" t="str">
        <f>IF($N17=1,I48,IF($N17=0,"0"))</f>
        <v>0</v>
      </c>
      <c r="J17" s="28">
        <f>Record!J19</f>
        <v>0</v>
      </c>
      <c r="K17" s="28">
        <f>Record!K19</f>
        <v>0</v>
      </c>
      <c r="L17" s="30">
        <f>Record!L19</f>
        <v>0</v>
      </c>
      <c r="N17">
        <v>0</v>
      </c>
    </row>
    <row r="18" spans="1:14" ht="22.5" customHeight="1">
      <c r="A18" s="19"/>
      <c r="B18" s="21" t="s">
        <v>25</v>
      </c>
      <c r="C18" s="21" t="s">
        <v>26</v>
      </c>
      <c r="D18" s="27" t="str">
        <f>IF($N18=1,D49,IF($N18=0,"0"))</f>
        <v>0</v>
      </c>
      <c r="E18" s="27" t="str">
        <f>IF($N18=1,E49,IF($N18=0,"0"))</f>
        <v>0</v>
      </c>
      <c r="F18" s="27" t="str">
        <f>IF($N18=1,F49,IF($N18=0,"0"))</f>
        <v>0</v>
      </c>
      <c r="G18" s="27" t="str">
        <f>IF($N18=1,G49,IF($N18=0,"0"))</f>
        <v>0</v>
      </c>
      <c r="H18" s="27" t="str">
        <f>IF($N18=1,H49,IF($N18=0,"0"))</f>
        <v>0</v>
      </c>
      <c r="I18" s="27" t="str">
        <f>IF($N18=1,I49,IF($N18=0,"0"))</f>
        <v>0</v>
      </c>
      <c r="J18" s="28">
        <f>Record!J20</f>
        <v>0</v>
      </c>
      <c r="K18" s="28">
        <f>Record!K20</f>
        <v>0</v>
      </c>
      <c r="L18" s="30">
        <f>Record!L20</f>
        <v>0</v>
      </c>
      <c r="N18">
        <v>0</v>
      </c>
    </row>
    <row r="19" spans="1:12" ht="22.5" customHeight="1">
      <c r="A19" s="19"/>
      <c r="B19" s="21"/>
      <c r="C19" s="23"/>
      <c r="D19" s="34"/>
      <c r="E19" s="34"/>
      <c r="F19" s="34"/>
      <c r="G19" s="34"/>
      <c r="H19" s="34"/>
      <c r="I19" s="34"/>
      <c r="J19" s="34"/>
      <c r="K19" s="34"/>
      <c r="L19" s="35"/>
    </row>
    <row r="20" spans="1:12" ht="22.5" customHeight="1">
      <c r="A20" s="19"/>
      <c r="B20" s="23" t="s">
        <v>92</v>
      </c>
      <c r="C20" s="34"/>
      <c r="D20" s="28">
        <f>SUM(D6:D19)</f>
        <v>0</v>
      </c>
      <c r="E20" s="28">
        <f>SUM(E6:E19)</f>
        <v>0</v>
      </c>
      <c r="F20" s="28">
        <f aca="true" t="shared" si="0" ref="F20:L20">SUM(F6:F19)</f>
        <v>0</v>
      </c>
      <c r="G20" s="28">
        <f t="shared" si="0"/>
        <v>0</v>
      </c>
      <c r="H20" s="28">
        <f t="shared" si="0"/>
        <v>0</v>
      </c>
      <c r="I20" s="28">
        <f t="shared" si="0"/>
        <v>0</v>
      </c>
      <c r="J20" s="28">
        <f t="shared" si="0"/>
        <v>0</v>
      </c>
      <c r="K20" s="28">
        <f t="shared" si="0"/>
        <v>0</v>
      </c>
      <c r="L20" s="36">
        <f t="shared" si="0"/>
        <v>0</v>
      </c>
    </row>
    <row r="21" spans="1:12" ht="22.5" customHeight="1">
      <c r="A21" s="19"/>
      <c r="B21" s="23" t="s">
        <v>94</v>
      </c>
      <c r="C21" s="34"/>
      <c r="D21" s="28">
        <f>D20*0.078</f>
        <v>0</v>
      </c>
      <c r="E21" s="28">
        <f>E20*0.078</f>
        <v>0</v>
      </c>
      <c r="F21" s="28">
        <f>F20*0.078</f>
        <v>0</v>
      </c>
      <c r="G21" s="28">
        <f>G20*0.078</f>
        <v>0</v>
      </c>
      <c r="H21" s="28">
        <f>H20*0.078</f>
        <v>0</v>
      </c>
      <c r="I21" s="28">
        <f>I20*0.078</f>
        <v>0</v>
      </c>
      <c r="J21" s="28"/>
      <c r="K21" s="28"/>
      <c r="L21" s="36"/>
    </row>
    <row r="22" spans="1:12" ht="22.5" customHeight="1">
      <c r="A22" s="19"/>
      <c r="B22" s="23" t="s">
        <v>95</v>
      </c>
      <c r="C22" s="7"/>
      <c r="D22" s="27">
        <f>SUM(D3:D19)</f>
        <v>42369606</v>
      </c>
      <c r="E22" s="27">
        <f>SUM(E3:E19)</f>
        <v>44070000</v>
      </c>
      <c r="F22" s="27">
        <f>SUM(F3:F19)</f>
        <v>42300000</v>
      </c>
      <c r="G22" s="27">
        <f>SUM(G3:G19)</f>
        <v>43487000</v>
      </c>
      <c r="H22" s="27">
        <f>SUM(H3:H19)</f>
        <v>0</v>
      </c>
      <c r="I22" s="27">
        <f>SUM(I3:I19)</f>
        <v>42900000</v>
      </c>
      <c r="J22" s="46">
        <f>SUM(J7:J20)</f>
        <v>0</v>
      </c>
      <c r="K22" s="28">
        <f>SUM(K7:K20)</f>
        <v>0</v>
      </c>
      <c r="L22" s="36">
        <f>SUM(L7:L20)</f>
        <v>0</v>
      </c>
    </row>
    <row r="23" spans="2:9" ht="24" customHeight="1">
      <c r="B23" s="48" t="s">
        <v>96</v>
      </c>
      <c r="C23" s="7"/>
      <c r="D23" s="47">
        <f>D20+D21+D3</f>
        <v>42369606</v>
      </c>
      <c r="E23" s="47">
        <f>E20+E21+E3</f>
        <v>44070000</v>
      </c>
      <c r="F23" s="47">
        <f>F20+F21+F3</f>
        <v>42300000</v>
      </c>
      <c r="G23" s="47">
        <f>G20+G21+G3</f>
        <v>43487000</v>
      </c>
      <c r="H23" s="47">
        <f>H20+H21+H3</f>
        <v>0</v>
      </c>
      <c r="I23" s="47">
        <f>I20+I21+I3</f>
        <v>42900000</v>
      </c>
    </row>
    <row r="28" spans="3:4" ht="13.5" hidden="1">
      <c r="C28" t="s">
        <v>78</v>
      </c>
      <c r="D28" s="37">
        <v>46300000</v>
      </c>
    </row>
    <row r="29" spans="3:4" ht="13.5" hidden="1">
      <c r="C29" t="s">
        <v>79</v>
      </c>
      <c r="D29" s="37">
        <v>-2844097</v>
      </c>
    </row>
    <row r="30" ht="13.5" hidden="1"/>
    <row r="31" spans="3:4" ht="13.5" hidden="1">
      <c r="C31" t="s">
        <v>80</v>
      </c>
      <c r="D31" s="38">
        <f>SUM(D28:D29)</f>
        <v>43455903</v>
      </c>
    </row>
    <row r="32" ht="13.5" hidden="1"/>
    <row r="33" spans="3:12" ht="13.5" hidden="1">
      <c r="C33" t="s">
        <v>82</v>
      </c>
      <c r="D33" s="38">
        <f aca="true" t="shared" si="1" ref="D33:L33">$D31-D3</f>
        <v>1086297</v>
      </c>
      <c r="E33" s="38">
        <f t="shared" si="1"/>
        <v>-614097</v>
      </c>
      <c r="F33" s="38">
        <f t="shared" si="1"/>
        <v>1155903</v>
      </c>
      <c r="G33" s="38">
        <f t="shared" si="1"/>
        <v>-31097</v>
      </c>
      <c r="H33" s="38">
        <f t="shared" si="1"/>
        <v>43455903</v>
      </c>
      <c r="I33" s="38">
        <f t="shared" si="1"/>
        <v>555903</v>
      </c>
      <c r="J33" s="38">
        <f t="shared" si="1"/>
        <v>43455903</v>
      </c>
      <c r="K33" s="38">
        <f t="shared" si="1"/>
        <v>43455903</v>
      </c>
      <c r="L33" s="38">
        <f t="shared" si="1"/>
        <v>43455903</v>
      </c>
    </row>
    <row r="36" ht="13.5" hidden="1"/>
    <row r="37" spans="2:9" ht="13.5" hidden="1">
      <c r="B37" s="23" t="s">
        <v>2</v>
      </c>
      <c r="C37" s="24" t="s">
        <v>3</v>
      </c>
      <c r="D37" s="27">
        <v>939780</v>
      </c>
      <c r="E37" s="28">
        <v>1160000</v>
      </c>
      <c r="F37" s="28">
        <v>1036000</v>
      </c>
      <c r="G37" s="28">
        <v>857000</v>
      </c>
      <c r="H37" s="28"/>
      <c r="I37" s="28">
        <v>1065000</v>
      </c>
    </row>
    <row r="38" spans="2:9" ht="13.5" hidden="1">
      <c r="B38" s="23" t="s">
        <v>4</v>
      </c>
      <c r="C38" s="24" t="s">
        <v>7</v>
      </c>
      <c r="D38" s="27">
        <v>9146</v>
      </c>
      <c r="E38" s="28">
        <v>54000</v>
      </c>
      <c r="F38" s="28">
        <v>36000</v>
      </c>
      <c r="G38" s="28">
        <v>16000</v>
      </c>
      <c r="H38" s="28"/>
      <c r="I38" s="28">
        <v>20000</v>
      </c>
    </row>
    <row r="39" spans="2:9" ht="13.5" hidden="1">
      <c r="B39" s="23" t="s">
        <v>5</v>
      </c>
      <c r="C39" s="24" t="s">
        <v>6</v>
      </c>
      <c r="D39" s="27">
        <v>43039</v>
      </c>
      <c r="E39" s="28">
        <v>27000</v>
      </c>
      <c r="F39" s="28">
        <v>27000</v>
      </c>
      <c r="G39" s="28">
        <v>26038</v>
      </c>
      <c r="H39" s="28"/>
      <c r="I39" s="28">
        <v>27000</v>
      </c>
    </row>
    <row r="40" spans="2:9" ht="13.5" hidden="1">
      <c r="B40" s="23" t="s">
        <v>10</v>
      </c>
      <c r="C40" s="24" t="s">
        <v>8</v>
      </c>
      <c r="D40" s="27">
        <v>-72460</v>
      </c>
      <c r="E40" s="28">
        <v>10600</v>
      </c>
      <c r="F40" s="28">
        <v>15000</v>
      </c>
      <c r="G40" s="28">
        <v>10000</v>
      </c>
      <c r="H40" s="28"/>
      <c r="I40" s="28">
        <v>12000</v>
      </c>
    </row>
    <row r="41" spans="2:9" ht="13.5" hidden="1">
      <c r="B41" s="23" t="s">
        <v>9</v>
      </c>
      <c r="C41" s="24" t="s">
        <v>11</v>
      </c>
      <c r="D41" s="27">
        <v>84195</v>
      </c>
      <c r="E41" s="28">
        <v>17600</v>
      </c>
      <c r="F41" s="28">
        <v>21000</v>
      </c>
      <c r="G41" s="28">
        <v>18000</v>
      </c>
      <c r="H41" s="28"/>
      <c r="I41" s="28">
        <v>18000</v>
      </c>
    </row>
    <row r="42" spans="2:9" ht="13.5" hidden="1">
      <c r="B42" s="23" t="s">
        <v>12</v>
      </c>
      <c r="C42" s="24" t="s">
        <v>13</v>
      </c>
      <c r="D42" s="27">
        <v>45000</v>
      </c>
      <c r="E42" s="28">
        <v>26700</v>
      </c>
      <c r="F42" s="28">
        <v>27000</v>
      </c>
      <c r="G42" s="28">
        <v>27000</v>
      </c>
      <c r="H42" s="28"/>
      <c r="I42" s="28">
        <v>25000</v>
      </c>
    </row>
    <row r="43" spans="2:9" ht="13.5" hidden="1">
      <c r="B43" s="23" t="s">
        <v>14</v>
      </c>
      <c r="C43" s="24" t="s">
        <v>63</v>
      </c>
      <c r="D43" s="27">
        <v>634829</v>
      </c>
      <c r="E43" s="28">
        <v>1273000</v>
      </c>
      <c r="F43" s="28">
        <v>1233000</v>
      </c>
      <c r="G43" s="28">
        <v>1297000</v>
      </c>
      <c r="H43" s="28"/>
      <c r="I43" s="28">
        <v>1300000</v>
      </c>
    </row>
    <row r="44" spans="2:9" ht="13.5" hidden="1">
      <c r="B44" s="23" t="s">
        <v>15</v>
      </c>
      <c r="C44" s="24" t="s">
        <v>16</v>
      </c>
      <c r="D44" s="27">
        <v>260231</v>
      </c>
      <c r="E44" s="28">
        <v>195000</v>
      </c>
      <c r="F44" s="28">
        <v>80000</v>
      </c>
      <c r="G44" s="28">
        <v>192000</v>
      </c>
      <c r="H44" s="28"/>
      <c r="I44" s="28">
        <v>215000</v>
      </c>
    </row>
    <row r="45" spans="2:9" ht="13.5" hidden="1">
      <c r="B45" s="23" t="s">
        <v>17</v>
      </c>
      <c r="C45" s="24" t="s">
        <v>18</v>
      </c>
      <c r="D45" s="27">
        <v>376593</v>
      </c>
      <c r="E45" s="28">
        <v>551000</v>
      </c>
      <c r="F45" s="28">
        <v>525000</v>
      </c>
      <c r="G45" s="28">
        <v>650000</v>
      </c>
      <c r="H45" s="28"/>
      <c r="I45" s="28">
        <v>630000</v>
      </c>
    </row>
    <row r="46" spans="2:9" ht="13.5" hidden="1">
      <c r="B46" s="23" t="s">
        <v>19</v>
      </c>
      <c r="C46" s="24" t="s">
        <v>20</v>
      </c>
      <c r="D46" s="27">
        <v>16140</v>
      </c>
      <c r="E46" s="28">
        <v>22000</v>
      </c>
      <c r="F46" s="28">
        <v>28000</v>
      </c>
      <c r="G46" s="28">
        <v>65000</v>
      </c>
      <c r="H46" s="28"/>
      <c r="I46" s="28">
        <v>61000</v>
      </c>
    </row>
    <row r="47" spans="2:9" ht="13.5" hidden="1">
      <c r="B47" s="23" t="s">
        <v>21</v>
      </c>
      <c r="C47" s="24" t="s">
        <v>22</v>
      </c>
      <c r="D47" s="27">
        <v>121018</v>
      </c>
      <c r="E47" s="28">
        <v>126000</v>
      </c>
      <c r="F47" s="28">
        <v>198000</v>
      </c>
      <c r="G47" s="28">
        <v>155000</v>
      </c>
      <c r="H47" s="28"/>
      <c r="I47" s="28">
        <v>160000</v>
      </c>
    </row>
    <row r="48" spans="2:9" ht="13.5" hidden="1">
      <c r="B48" s="23" t="s">
        <v>23</v>
      </c>
      <c r="C48" s="24" t="s">
        <v>24</v>
      </c>
      <c r="D48" s="27">
        <v>35875</v>
      </c>
      <c r="E48" s="28">
        <v>20000</v>
      </c>
      <c r="F48" s="28">
        <v>25000</v>
      </c>
      <c r="G48" s="28">
        <v>19000</v>
      </c>
      <c r="H48" s="28"/>
      <c r="I48" s="28">
        <v>25000</v>
      </c>
    </row>
    <row r="49" spans="2:9" ht="13.5" hidden="1">
      <c r="B49" s="23" t="s">
        <v>25</v>
      </c>
      <c r="C49" s="24" t="s">
        <v>26</v>
      </c>
      <c r="D49" s="27">
        <v>35000</v>
      </c>
      <c r="E49" s="28">
        <v>43000</v>
      </c>
      <c r="F49" s="28">
        <v>25000</v>
      </c>
      <c r="G49" s="28">
        <v>42000</v>
      </c>
      <c r="H49" s="28"/>
      <c r="I49" s="28">
        <v>42000</v>
      </c>
    </row>
    <row r="50" ht="13.5" hidden="1"/>
    <row r="51" ht="13.5" hidden="1"/>
    <row r="52" ht="13.5" hidden="1"/>
    <row r="53" ht="13.5" hidden="1"/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Lilley</dc:creator>
  <cp:keywords/>
  <dc:description/>
  <cp:lastModifiedBy>Michael Green</cp:lastModifiedBy>
  <cp:lastPrinted>2013-10-09T22:38:16Z</cp:lastPrinted>
  <dcterms:created xsi:type="dcterms:W3CDTF">2013-10-08T18:49:20Z</dcterms:created>
  <dcterms:modified xsi:type="dcterms:W3CDTF">2013-10-10T22:16:28Z</dcterms:modified>
  <cp:category/>
  <cp:version/>
  <cp:contentType/>
  <cp:contentStatus/>
</cp:coreProperties>
</file>